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liulin_ZR\Desktop\Documents\Раскрытие информации\на сайт еэт\ежемесячно\!2023\"/>
    </mc:Choice>
  </mc:AlternateContent>
  <bookViews>
    <workbookView xWindow="480" yWindow="180" windowWidth="14295" windowHeight="11760" tabRatio="617"/>
  </bookViews>
  <sheets>
    <sheet name="1" sheetId="4" r:id="rId1"/>
  </sheets>
  <definedNames>
    <definedName name="_xlnm._FilterDatabase" localSheetId="0" hidden="1">'1'!$A$3:$S$6</definedName>
    <definedName name="_xlnm.Print_Area" localSheetId="0">'1'!$B$1:$P$5</definedName>
    <definedName name="Типобъектаприсоединения">'1'!$Q$1:$S$1</definedName>
  </definedNames>
  <calcPr calcId="162913" iterateDelta="1E-4"/>
</workbook>
</file>

<file path=xl/calcChain.xml><?xml version="1.0" encoding="utf-8"?>
<calcChain xmlns="http://schemas.openxmlformats.org/spreadsheetml/2006/main">
  <c r="H109" i="4" l="1"/>
  <c r="H108" i="4"/>
  <c r="H107" i="4"/>
  <c r="H105" i="4"/>
  <c r="J104" i="4" l="1"/>
  <c r="J102" i="4"/>
  <c r="J101" i="4"/>
  <c r="J100" i="4"/>
  <c r="J99" i="4"/>
  <c r="J98" i="4"/>
  <c r="J97" i="4"/>
  <c r="J96" i="4"/>
  <c r="J93" i="4" l="1"/>
  <c r="J92" i="4"/>
  <c r="J91" i="4"/>
  <c r="J90" i="4"/>
  <c r="J89" i="4"/>
  <c r="J87" i="4"/>
  <c r="H103" i="4" l="1"/>
  <c r="H102" i="4"/>
  <c r="H101" i="4"/>
  <c r="H95" i="4"/>
  <c r="H100" i="4"/>
  <c r="H99" i="4"/>
  <c r="H98" i="4"/>
  <c r="H97" i="4"/>
  <c r="H96" i="4"/>
  <c r="J88" i="4" l="1"/>
  <c r="J85" i="4"/>
  <c r="J86" i="4"/>
  <c r="J84" i="4"/>
  <c r="J83" i="4"/>
  <c r="J82" i="4"/>
  <c r="J80" i="4"/>
  <c r="J78" i="4"/>
  <c r="J77" i="4"/>
  <c r="J75" i="4" l="1"/>
  <c r="J73" i="4"/>
  <c r="J71" i="4"/>
  <c r="J69" i="4"/>
  <c r="J67" i="4"/>
  <c r="J66" i="4"/>
  <c r="J65" i="4"/>
  <c r="J64" i="4"/>
  <c r="J62" i="4"/>
  <c r="J61" i="4"/>
  <c r="J59" i="4" l="1"/>
  <c r="J57" i="4"/>
  <c r="J56" i="4"/>
  <c r="J54" i="4"/>
  <c r="J53" i="4"/>
  <c r="J55" i="4"/>
  <c r="J51" i="4" l="1"/>
  <c r="J50" i="4"/>
  <c r="J48" i="4"/>
  <c r="J47" i="4"/>
  <c r="J45" i="4"/>
  <c r="J43" i="4"/>
  <c r="J42" i="4"/>
  <c r="J41" i="4"/>
  <c r="J33" i="4" l="1"/>
  <c r="J40" i="4"/>
  <c r="J39" i="4"/>
  <c r="J38" i="4"/>
  <c r="J37" i="4"/>
  <c r="J36" i="4" l="1"/>
  <c r="J34" i="4"/>
  <c r="J25" i="4" l="1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 l="1"/>
  <c r="J9" i="4" l="1"/>
  <c r="J8" i="4" l="1"/>
  <c r="J7" i="4" l="1"/>
  <c r="J6" i="4" l="1"/>
  <c r="J4" i="4" l="1"/>
  <c r="J5" i="4" l="1"/>
</calcChain>
</file>

<file path=xl/sharedStrings.xml><?xml version="1.0" encoding="utf-8"?>
<sst xmlns="http://schemas.openxmlformats.org/spreadsheetml/2006/main" count="634" uniqueCount="410">
  <si>
    <t>Наименование объекта присоединения</t>
  </si>
  <si>
    <t>Наименование заявителя</t>
  </si>
  <si>
    <t>Дата ввода в эксплуатацию присоединяемых энергопринимающих устройств</t>
  </si>
  <si>
    <t>Срок действия технических условий на технологическое присоединение</t>
  </si>
  <si>
    <t>Энергопринимающие устройства</t>
  </si>
  <si>
    <t>Объекты элекросетевого хозяйства</t>
  </si>
  <si>
    <t>Объект по производству электрической энергии</t>
  </si>
  <si>
    <t>Дата поступления уведомления о выполнении ТУ</t>
  </si>
  <si>
    <t>Дата акта о выполнении ТУ</t>
  </si>
  <si>
    <t>Максимальная мощность энергопринимающих устройств в соответствии с заявкой на технологическое присоединение, кВт</t>
  </si>
  <si>
    <t>N и дата получения разрешения Ростехнадзора на допуск в эксплуатацию энергетических установок</t>
  </si>
  <si>
    <t>№ и дата поступления заявки на технологическое присоединение</t>
  </si>
  <si>
    <t>Дата акта об осуществлении ТП</t>
  </si>
  <si>
    <t>№ п/п</t>
  </si>
  <si>
    <t>Центр питания</t>
  </si>
  <si>
    <t>Условия оплаты</t>
  </si>
  <si>
    <t>№ договора на ТП</t>
  </si>
  <si>
    <t>Стоимость услуги по договору, руб без НДС</t>
  </si>
  <si>
    <t>100% процентов платы за технологическое присоединение вносятся в течение 15 дней со дня заключения настоящего договора;</t>
  </si>
  <si>
    <t>ООО "Метсервис"</t>
  </si>
  <si>
    <t>ПС 110/6кВ "Кислородная"</t>
  </si>
  <si>
    <t>2 ЛЭП-6кВ, 2БКТП-6/0,4кВ</t>
  </si>
  <si>
    <t>№3 от 11.02.2020г.</t>
  </si>
  <si>
    <t>НТФ ЕЭТ 21Н-2-24</t>
  </si>
  <si>
    <t>АО "ЕВРАЗ НТМК"</t>
  </si>
  <si>
    <t>ПС 110/35/6кВ "Коксовая"</t>
  </si>
  <si>
    <t>Установки 35 кВ АКОС 1,2,3,4</t>
  </si>
  <si>
    <t>НТФ ЕЭТ 21Н-2-22</t>
  </si>
  <si>
    <t>100% процентов платы за технологическое присоединение вносятся в течение 10 дней со дня подписания акта об осуществлении технологического присоединения</t>
  </si>
  <si>
    <t>№200-1371
от 13.08.2019</t>
  </si>
  <si>
    <t>АО "Облкоммунэнерго"</t>
  </si>
  <si>
    <t>ПС 110/6кВ "Евстюниха"</t>
  </si>
  <si>
    <t>2 КЛ-6кВ, 2БКТП-6/0,4кВ</t>
  </si>
  <si>
    <t>НТФ ЕЭТ 21Н-2-23</t>
  </si>
  <si>
    <t>№1438 от 14.10.2019</t>
  </si>
  <si>
    <t>ПС 110/6кВ "Обжиговая"</t>
  </si>
  <si>
    <t>2 ЛЭП-6кВ, 2КТТП-БМ-6/0,4кВ</t>
  </si>
  <si>
    <t>№5 от 13.10.2020</t>
  </si>
  <si>
    <t>НТФ ЕЭТ 21Н-2-26</t>
  </si>
  <si>
    <t>ПС 110\6кВ "НТМК"</t>
  </si>
  <si>
    <t>ГУБТ-12, ГУБТ-16, ПС 24, ПС 25</t>
  </si>
  <si>
    <t>№200-2042
от 02.11.2021</t>
  </si>
  <si>
    <t>НТФ ЕЭТ 21Н-2-28</t>
  </si>
  <si>
    <t>ООО "Арсенал-НТ"</t>
  </si>
  <si>
    <t>ЛЭП-6кВ, КТП-6/0,4кВ</t>
  </si>
  <si>
    <t>№200-472
от 30.03.2022</t>
  </si>
  <si>
    <t>НТФ ЕЭТ 21Н-2-30</t>
  </si>
  <si>
    <t>МКУ "СЗГХ"</t>
  </si>
  <si>
    <t>КЛ-0,4кВ ПУ-264</t>
  </si>
  <si>
    <t>№200-965
от 22.06.2022</t>
  </si>
  <si>
    <t>НТФ ЕЭТ 21Н-2-31</t>
  </si>
  <si>
    <t>10% процентов платы за технологическое присоединение вносятся в течение 15 дней со дня заключения настоящего договора; 30% процентов платы за технологическое присоединение вносятся в течение 60 дней со дня заключения настоящего договора; 20% процентов платы за технологическое присоединение вносятся в течение 180 дней со дня заключения настоящего договора; 30% процентов платы за технологическое присоединение вносятся в течение 15 дней со дня фактического присоединения; 10% процентов платы за технологическое присоединение вносятся в течение 10 дней со дня подписания акта об осуществлении технологического присоединения</t>
  </si>
  <si>
    <t>ФЛ Шишкина Т.Ф.</t>
  </si>
  <si>
    <t>НТФ ЕЭТ 23Н-1-33</t>
  </si>
  <si>
    <t>15% процентов платы за технологическое присоединение вносятся в течение 5 рабочих дней (если для заявителя не установлено требование осуществления закупки с соблюдением требований ФЗ - 44 "О контрактной системе в сфере закупок товаров, работ, услуг для обеспечения государственных и муниципальных нужд", - в течение 15 рабочих дней) со дня выставления сетевой организацией счета на оплату технологического присоединения; 30% процентов платы за технологическое присоединение вносятся в течение 20 дней со дня размещения в личном кабинете заявителя счета; 35% процентов платы за технологическое присоединение вносятся в течение 40 дней со дня размещения в личном кабинете заявителя счета; 20% процентов платы за технологическое присоединение вносятся в течение 10 дней со дня размещения в личном кабинете заявителя акта об осуществлении технологического присоединения или уведомления об обеспечении сетевой организацией возможности присоединения к электрическим сетям</t>
  </si>
  <si>
    <t>ВУ-0,23 кВ гаража</t>
  </si>
  <si>
    <t>ФЛ Суднева С.В.</t>
  </si>
  <si>
    <t>НТФ ЕЭТ 23Н-1-34</t>
  </si>
  <si>
    <t>ФЛ Князев А.А.</t>
  </si>
  <si>
    <t>ВУ-0,4 кВ земельного участка</t>
  </si>
  <si>
    <t>НТФ ЕЭТ 23Н-1-35</t>
  </si>
  <si>
    <t>ФЛ Иванов И.В.</t>
  </si>
  <si>
    <t>ВУ-0,23 кВ садового дома</t>
  </si>
  <si>
    <t>НТФ ЕЭТ 23Н-1-42</t>
  </si>
  <si>
    <t>ФЛ Карелин В.М.</t>
  </si>
  <si>
    <t>НТФ ЕЭТ 23Н-1-43</t>
  </si>
  <si>
    <t>ФЛ Кутявин Л.Е.</t>
  </si>
  <si>
    <t>НТФ ЕЭТ 23Н-1-45</t>
  </si>
  <si>
    <t>ФЛ Егоров Ю.Ю.</t>
  </si>
  <si>
    <t>НТФ ЕЭТ 23Н-1-47</t>
  </si>
  <si>
    <t>ФЛ Щербаков В.Г.</t>
  </si>
  <si>
    <t>НТФ ЕЭТ 23Н-1-48</t>
  </si>
  <si>
    <t>НТФ ЕЭТ 23Н-1-49</t>
  </si>
  <si>
    <t>ВУ-0,4 кВ хоз. постройки</t>
  </si>
  <si>
    <t>ФЛ Горшенина Е.З.</t>
  </si>
  <si>
    <t>ИП Джураев А.А.</t>
  </si>
  <si>
    <t>ВУ-0,4 кВ магазина смешанных товаров</t>
  </si>
  <si>
    <t>НТФ ЕЭТ 23Н-1-50</t>
  </si>
  <si>
    <t>ИП Салахутдинов Р.Р.</t>
  </si>
  <si>
    <t>ВЛ-0,4кВ и ВУ-0,4кВ магазина "Вираж"</t>
  </si>
  <si>
    <t>НТФ ЕЭТ 23Н-1-51</t>
  </si>
  <si>
    <t>ООО "Колобок"</t>
  </si>
  <si>
    <t>НТФ ЕЭТ 23Н-1-52</t>
  </si>
  <si>
    <t>электрооборудование нестационарного торгового объекта (хлебный киоск)</t>
  </si>
  <si>
    <t>ФЛ Перевозчиков В.И.</t>
  </si>
  <si>
    <t>НТФ ЕЭТ 23Н-1-53</t>
  </si>
  <si>
    <t>ФЛ Смирнов М.П.</t>
  </si>
  <si>
    <t>ВУ-0,4 кВ гаража</t>
  </si>
  <si>
    <t>НТФ ЕЭТ 23Н-1-54</t>
  </si>
  <si>
    <t>ООО "УралСтройМонтаж-Карьер"</t>
  </si>
  <si>
    <t>ЛЭП-6кВ, КТП-Т-В/К 630/6/0,4кВ (2 единицы)</t>
  </si>
  <si>
    <t>НТФ ЕЭТ 23Н-1-32</t>
  </si>
  <si>
    <t>СТП-366</t>
  </si>
  <si>
    <t>ТП-40В</t>
  </si>
  <si>
    <t>ПС 35 кВ "Горная"</t>
  </si>
  <si>
    <t>ТП-349</t>
  </si>
  <si>
    <t>ТП-376</t>
  </si>
  <si>
    <t>ТП-1017</t>
  </si>
  <si>
    <t>ТП-1004</t>
  </si>
  <si>
    <t>ТП-1634</t>
  </si>
  <si>
    <t>ТП-336</t>
  </si>
  <si>
    <t>ТП-1631</t>
  </si>
  <si>
    <t>№200-2194 от 15.12.2022</t>
  </si>
  <si>
    <t>№1 от 09.01.2023</t>
  </si>
  <si>
    <t>№2 от 09.01.2023</t>
  </si>
  <si>
    <t>№3 от 09.01.2023</t>
  </si>
  <si>
    <t>№10 от 09.01.2023</t>
  </si>
  <si>
    <t>№11 от 09.01.2023</t>
  </si>
  <si>
    <t>№13 от 09.01.2023</t>
  </si>
  <si>
    <t>№15 от 09.01.2023</t>
  </si>
  <si>
    <t>№16 от 09.01.2023</t>
  </si>
  <si>
    <t>№17 от 09.01.2023</t>
  </si>
  <si>
    <t>№18 от 09.01.2023</t>
  </si>
  <si>
    <t>№19 от 09.01.2023</t>
  </si>
  <si>
    <t>№20 от 09.01.2023</t>
  </si>
  <si>
    <t>№21 от 09.01.2023</t>
  </si>
  <si>
    <t>№22 от 09.01.2023</t>
  </si>
  <si>
    <t>ФЛ Леушин Ю.Г.</t>
  </si>
  <si>
    <t>ФЛ Рыжков И.И.</t>
  </si>
  <si>
    <t>ФЛ Тюменцев А.Н.</t>
  </si>
  <si>
    <t>ФЛ Филин А.С.</t>
  </si>
  <si>
    <t>ФЛ Смирнова А.А.</t>
  </si>
  <si>
    <t>ФЛ Букреева Т.В.</t>
  </si>
  <si>
    <t>ФЛ Костюкович Е.С.</t>
  </si>
  <si>
    <t>ФЛ Бондарь А.Е,</t>
  </si>
  <si>
    <t>ООО "Жилстройкомплекс"</t>
  </si>
  <si>
    <t>№5 от 09.01.2023</t>
  </si>
  <si>
    <t>ТП-394</t>
  </si>
  <si>
    <t>ВУ-0,23кВ гаража</t>
  </si>
  <si>
    <t>№6 от 09.01.2023</t>
  </si>
  <si>
    <t>№7 от 09.01.2023</t>
  </si>
  <si>
    <t>№8 от 09.01.2023</t>
  </si>
  <si>
    <t>№25 от 31.01.2023</t>
  </si>
  <si>
    <t>№9 от 09.01.2023</t>
  </si>
  <si>
    <t>№12 от 09.01.2023</t>
  </si>
  <si>
    <t>№14 от 09.01.2023</t>
  </si>
  <si>
    <t>Электрооборудование садового дома</t>
  </si>
  <si>
    <t>№4 от 09.01.2023</t>
  </si>
  <si>
    <t>№04 от 17.01.2023</t>
  </si>
  <si>
    <t>ТП-1619</t>
  </si>
  <si>
    <t>Многоквартирный жилой дом</t>
  </si>
  <si>
    <t>№23 от 17.01.2023</t>
  </si>
  <si>
    <t>НТФ ЕЭТ 23Н-1-39</t>
  </si>
  <si>
    <t>НТФ ЕЭТ 23Н-1-36</t>
  </si>
  <si>
    <t>НТФ ЕЭТ 23Н-1-55</t>
  </si>
  <si>
    <t>Заявка аннулирована</t>
  </si>
  <si>
    <t>ФЛ Зорина А.В.</t>
  </si>
  <si>
    <t>ФЛ Оглоблина Н.А.</t>
  </si>
  <si>
    <t>ВУ-0,4 кВ нежилого помещения</t>
  </si>
  <si>
    <t>ФЛ Агафонов А.В.</t>
  </si>
  <si>
    <t>ТП-367</t>
  </si>
  <si>
    <t>ТП-328</t>
  </si>
  <si>
    <t>ВУ-0,4кВ гаража</t>
  </si>
  <si>
    <t>№200-229 от 06.02.2023</t>
  </si>
  <si>
    <t>№200-312 от 14.02.2023</t>
  </si>
  <si>
    <t>№200-353 от 20.02.2023</t>
  </si>
  <si>
    <t>НТФ ЕЭТ 23Н-1-57</t>
  </si>
  <si>
    <t>НТФ ЕЭТ 23Н-1-59</t>
  </si>
  <si>
    <t>НТФ ЕЭТ 23Н-1-60</t>
  </si>
  <si>
    <t>ТП-1625</t>
  </si>
  <si>
    <t>ФЛ Панов С.В.</t>
  </si>
  <si>
    <t>ФЛ Рогозникова В.И.</t>
  </si>
  <si>
    <t>ООО "МРК-Урал"</t>
  </si>
  <si>
    <t>ИП Слюсарев А.С.</t>
  </si>
  <si>
    <t>ИП Гарифулина Л.Г.</t>
  </si>
  <si>
    <t>№200-393 от 27.02.2023</t>
  </si>
  <si>
    <t>НТФ ЕЭТ 23Н-1-61</t>
  </si>
  <si>
    <t>ФЛ Голубева И.С.</t>
  </si>
  <si>
    <t>НТФ ЕЭТ 23Н-1-62</t>
  </si>
  <si>
    <t>№200-519 от 16.03.2023</t>
  </si>
  <si>
    <t>ТП-319</t>
  </si>
  <si>
    <t>ВУ-0,23 пристроенного здания хозяйственного блока к зданию треста</t>
  </si>
  <si>
    <t>НТФ ЕЭТ 23Н-1-63</t>
  </si>
  <si>
    <t>№200-550 от 21.03.2023</t>
  </si>
  <si>
    <t>ТП-337</t>
  </si>
  <si>
    <t>ВРУ-0,4 кВ нежилого помещения</t>
  </si>
  <si>
    <t>НТФ ЕЭТ 23Н-1-64</t>
  </si>
  <si>
    <t>№200-565 от 22.03.2023</t>
  </si>
  <si>
    <t>ВРУ-0,4кВ хоз. Постройки</t>
  </si>
  <si>
    <t>ТП-1638</t>
  </si>
  <si>
    <t>№200-560 от 22.03.2023</t>
  </si>
  <si>
    <t>ПС 110/6кВ "Обогатительная"</t>
  </si>
  <si>
    <t>КЛ-6кВ, ТП "РСЦ"</t>
  </si>
  <si>
    <t>№200-628 от 29.03.2023</t>
  </si>
  <si>
    <t>НТФ ЕЭТ 23Н-1-66</t>
  </si>
  <si>
    <t>ВРУ-0,4кВ нежилого здания</t>
  </si>
  <si>
    <t>№200-636 от 30.03.2023</t>
  </si>
  <si>
    <t>ВРУ-0,4кВ нежилого помещения №25,№21,№17</t>
  </si>
  <si>
    <t>ТП-312</t>
  </si>
  <si>
    <t>ФЛ Напольских Т.Н.</t>
  </si>
  <si>
    <t>ТП-382</t>
  </si>
  <si>
    <t>ВРУ-0,4кВ жилого дома</t>
  </si>
  <si>
    <t>№200-666 от 04.04.2023</t>
  </si>
  <si>
    <t>НТФ ЕЭТ 23Н-1-68</t>
  </si>
  <si>
    <t>ФЛ Курц К.В.</t>
  </si>
  <si>
    <t>ТП-1639</t>
  </si>
  <si>
    <t>ВРУ-0,4кВ хотз постройки</t>
  </si>
  <si>
    <t>№200-684 от 05.04.2023</t>
  </si>
  <si>
    <t>НТФ ЕЭТ 23Н-1-69</t>
  </si>
  <si>
    <t>Нотариус Ставрова А.В.</t>
  </si>
  <si>
    <t>ФЛ Яхонтов И.А.</t>
  </si>
  <si>
    <t>МУ "Управление городского хозяйства"</t>
  </si>
  <si>
    <t>ФЛ Люханов В.Г.</t>
  </si>
  <si>
    <t>ФЛ Котельников В.А.</t>
  </si>
  <si>
    <t>сети электроснабжения 0,4кВ; ВРУ-0,4кВ</t>
  </si>
  <si>
    <t>№200-717 от 10.04.2023</t>
  </si>
  <si>
    <t>ВРУ-0,4кВ хоз. постройки</t>
  </si>
  <si>
    <t>№200-716 от 10.04.223</t>
  </si>
  <si>
    <t>НТФ ЕЭТ 23Н-1-71</t>
  </si>
  <si>
    <t>№200-728 от 10.04.2023</t>
  </si>
  <si>
    <t>НТФ ЕЭТ 23Н-1-72</t>
  </si>
  <si>
    <t>№200-810 от 18.04.2023</t>
  </si>
  <si>
    <t>сети электроснабжения 0,4кВ; ВРУ-0,4кВ нежилого помещения</t>
  </si>
  <si>
    <t>№200-811 от 18.04.2023</t>
  </si>
  <si>
    <t>НТФ ЕЭТ 23Н-1-74</t>
  </si>
  <si>
    <t>ИП Башкиров И.И.</t>
  </si>
  <si>
    <t>ФЛ Баталова М.П.</t>
  </si>
  <si>
    <t>ФЛ Кирдяшкин О.И.</t>
  </si>
  <si>
    <t>ТП-348</t>
  </si>
  <si>
    <t>ВРУ-0,4кВ нежилого помещения</t>
  </si>
  <si>
    <t>№200-814 от 18.04.2023</t>
  </si>
  <si>
    <t>НТФ ЕЭТ 23Н-1-75</t>
  </si>
  <si>
    <t>№200-864 от 24.04.2023</t>
  </si>
  <si>
    <t>№200-872 от 25.04.2023</t>
  </si>
  <si>
    <t>№200-896а от 26.04.2023</t>
  </si>
  <si>
    <t>НТФ ЕЭТ 23Н-1-76</t>
  </si>
  <si>
    <t>НТФ ЕЭТ 23Н-1-77</t>
  </si>
  <si>
    <t>НТФ ЕЭТ 23Н-1-78</t>
  </si>
  <si>
    <t>ФЛ Никитенко В.Е.</t>
  </si>
  <si>
    <t>ФЛ Новиков Ю.К.</t>
  </si>
  <si>
    <t>МУ ДО "ДДТ"</t>
  </si>
  <si>
    <t>ФЛ Цыганков А.А.</t>
  </si>
  <si>
    <t>ФЛ Осипов А.Э.</t>
  </si>
  <si>
    <t>Николаев Е.В.</t>
  </si>
  <si>
    <t>Русских Е.В.</t>
  </si>
  <si>
    <t>Чекалина Н.В.</t>
  </si>
  <si>
    <t>ПАО Ростелеком</t>
  </si>
  <si>
    <t>Союз здорового образа жизни и отдыха "Рыбака и охотника"</t>
  </si>
  <si>
    <t>МАУ "ЦОО и ОД"</t>
  </si>
  <si>
    <t>ФЛ Николаев Е.В.</t>
  </si>
  <si>
    <t>ТП-137а, резерв ТП-328</t>
  </si>
  <si>
    <t>ВРУ-0,4кВ здания нежилого назначения</t>
  </si>
  <si>
    <t>НТФ ЕЭТ 23Н-1-80</t>
  </si>
  <si>
    <t>НТФ ЕЭТ 23Н-1-82</t>
  </si>
  <si>
    <t>НТФ ЕЭТ 23Н-1-83</t>
  </si>
  <si>
    <t>НТФ ЕЭТ 23Н-1-85</t>
  </si>
  <si>
    <t>НТФ ЕЭТ 23Н-1-86</t>
  </si>
  <si>
    <t>НТФ ЕЭТ 23Н-1-87</t>
  </si>
  <si>
    <t>НТФ ЕЭТ 23Н-1-88</t>
  </si>
  <si>
    <t>Рассмотрение заявки приостановлено из-за отсутствия требуемых документов</t>
  </si>
  <si>
    <t>ВРУ-0,4кВ земельного участка</t>
  </si>
  <si>
    <t>ТП-380</t>
  </si>
  <si>
    <t>№200-960 от 03.05.2023</t>
  </si>
  <si>
    <t>№200-1049 от 15.05.2023</t>
  </si>
  <si>
    <t>№200-1043 от 15.05.2023</t>
  </si>
  <si>
    <t>ТП-25В</t>
  </si>
  <si>
    <t>№200-1079 от 16.05.2023</t>
  </si>
  <si>
    <t>№200-1080 от 16.05.2023</t>
  </si>
  <si>
    <t>ВУ-0,23кВ дома</t>
  </si>
  <si>
    <t>№200-1225 от 31.05.2023</t>
  </si>
  <si>
    <t>ВУ-0,4кВ земельного участка</t>
  </si>
  <si>
    <t>№200-1105 от 17.05.2023</t>
  </si>
  <si>
    <t>ТП-1616</t>
  </si>
  <si>
    <t>вышка сотовой связи</t>
  </si>
  <si>
    <t>№200-1120 от 18.05.2023</t>
  </si>
  <si>
    <t>№200-1178 от 25.05.2023</t>
  </si>
  <si>
    <t>ВУ-0,23кВ хоз. Постройки</t>
  </si>
  <si>
    <t>ПС 6/0,4кВ №617</t>
  </si>
  <si>
    <t>КТП-250кВА 6/0,4кВ</t>
  </si>
  <si>
    <t>№200-1088 от 16.05.2023</t>
  </si>
  <si>
    <t>ПС 110 кВ "Евстюниха"</t>
  </si>
  <si>
    <t>№200-1180 от 25.05.2023</t>
  </si>
  <si>
    <t>НТФ ЕЭТ 23Н-1-90</t>
  </si>
  <si>
    <t>ФЛ Лубнин В.Г.</t>
  </si>
  <si>
    <t>ФЛ Калинина С.П.</t>
  </si>
  <si>
    <t>МУ ДО "Дом детского творчества"</t>
  </si>
  <si>
    <t>ФЛ Шашкин С.В.</t>
  </si>
  <si>
    <t>ООО "Промдеталь"</t>
  </si>
  <si>
    <t>ФЛ Мишагин С.М.</t>
  </si>
  <si>
    <t>ФЛ Овсяник Р.А.</t>
  </si>
  <si>
    <t>ФЛ Козырева А.В.</t>
  </si>
  <si>
    <t>Местная православная религиозная организация Приход во имя Воскресения Христова г. Качканар Свердловской области Нижнетагильской Епархии Русской Православной Церкви (Московский Патриархат)</t>
  </si>
  <si>
    <t>ФЛ Рыбчинская Ж.В.</t>
  </si>
  <si>
    <t>ФЛ Нокта О.В.</t>
  </si>
  <si>
    <t>ФЛ Новоселов Р.А,</t>
  </si>
  <si>
    <t>ФЛ Розбаум Н.И.</t>
  </si>
  <si>
    <t>№200-1207А от 29.05.2023</t>
  </si>
  <si>
    <t>№200-1388 от 20.06.2023</t>
  </si>
  <si>
    <t>Статус договора (выдан/действующий/закрыт)</t>
  </si>
  <si>
    <t>ВУ-0,23кВ земельного участка</t>
  </si>
  <si>
    <t>НТФ ЕЭТ 23Н-1-92</t>
  </si>
  <si>
    <t>№200-1211А от 30.05.2023</t>
  </si>
  <si>
    <t>№200-1211/1 от 30.05.2023</t>
  </si>
  <si>
    <t>№200-1287 от 08.06.2023</t>
  </si>
  <si>
    <t>ТП-314</t>
  </si>
  <si>
    <t>ВУ-0,4кВ жилого дома</t>
  </si>
  <si>
    <t>НТФ ЕЭТ 23Н-1-94</t>
  </si>
  <si>
    <t>№200-1279А от 06.06.2023</t>
  </si>
  <si>
    <t>производственное здание</t>
  </si>
  <si>
    <t>ПС 110 кВ "Кислородная"</t>
  </si>
  <si>
    <t>НТФ ЕЭТ 23Н-1-96</t>
  </si>
  <si>
    <t>ВУ-0,23кВ садового дома</t>
  </si>
  <si>
    <t>№200-1318 от 13.06.2023</t>
  </si>
  <si>
    <t>№200-1337 от 14.06.2023</t>
  </si>
  <si>
    <t>ТП-365</t>
  </si>
  <si>
    <t>НТФ ЕЭТ 23Н-1-98</t>
  </si>
  <si>
    <t>№200-1333 от 14.06.2023</t>
  </si>
  <si>
    <t>НТФ ЕЭТ 23Н-1-99</t>
  </si>
  <si>
    <t>ТП-1005</t>
  </si>
  <si>
    <t>ВУ-0,4кВ хоз. Постройки</t>
  </si>
  <si>
    <t>№200-1361 от 16.06.2023</t>
  </si>
  <si>
    <t>№200-1455 от 27.06.2023</t>
  </si>
  <si>
    <t>№200-1456 от 27.06.2023</t>
  </si>
  <si>
    <t>ИП Мясников А.Н.</t>
  </si>
  <si>
    <t>ВРУ-0,4кВ здания магазина</t>
  </si>
  <si>
    <t>№200-1479 от 29.06.2023</t>
  </si>
  <si>
    <t>ВУ-0,23кВ жилого дома</t>
  </si>
  <si>
    <t>№200-1497А от 30.05.2023</t>
  </si>
  <si>
    <t>№200-1496А от 30.05.2023</t>
  </si>
  <si>
    <t>05.07.2023 для первого этапа</t>
  </si>
  <si>
    <t>10.07.2023 для первого этапа</t>
  </si>
  <si>
    <t>ФЛ Мясников А.Н.</t>
  </si>
  <si>
    <t>МУ "Молодежный центр"</t>
  </si>
  <si>
    <t>ФЛ Шальнов С.М.</t>
  </si>
  <si>
    <t>ФЛ Костюкович А.Г.</t>
  </si>
  <si>
    <t>ФЛ Владимиров А.Г.</t>
  </si>
  <si>
    <t>ФЛ Огорельцев С.И.</t>
  </si>
  <si>
    <t>НТФ ЕЭТ 23Н-1-101</t>
  </si>
  <si>
    <t>ТП-316</t>
  </si>
  <si>
    <t>НТФ ЕЭТ 23Н-1-107</t>
  </si>
  <si>
    <t>№200-1565 от 07.07.2023</t>
  </si>
  <si>
    <t>НТФ ЕЭТ 23Н-1-103</t>
  </si>
  <si>
    <t>НТФ ЕЭТ 23Н-1-104</t>
  </si>
  <si>
    <t>НТФ ЕЭТ 23Н-1-105</t>
  </si>
  <si>
    <t>№200-1561 от 07.07.2023</t>
  </si>
  <si>
    <t>НТФ ЕЭТ 23Н-1-106</t>
  </si>
  <si>
    <t>ООО "Агро-СтальСервис"</t>
  </si>
  <si>
    <t>ВРУ-0,4кВ гаража производственной базы РСУ</t>
  </si>
  <si>
    <t>НТФ ЕЭТ 23Н-1-108</t>
  </si>
  <si>
    <t>№200-1608 от 12.07.2023</t>
  </si>
  <si>
    <t>№200-1613 от 12.07.2023</t>
  </si>
  <si>
    <t>НТФ ЕЭТ 23Н-1-109</t>
  </si>
  <si>
    <t>ВУ-0,23 гаража</t>
  </si>
  <si>
    <t>ФЛ Мифтахов Р.Г.</t>
  </si>
  <si>
    <t>№200-1640 от 14.07.2023</t>
  </si>
  <si>
    <t>НТФ ЕЭТ 23Н-1-110</t>
  </si>
  <si>
    <t>№200-1644 от 17.07.2023</t>
  </si>
  <si>
    <t>НТФ ЕЭТ 23Н-1-111</t>
  </si>
  <si>
    <t>НТФ ЕЭТ 23Н-1-112</t>
  </si>
  <si>
    <t>№200-1665 от 19.07.2023</t>
  </si>
  <si>
    <t>№200-1696 от 21.07.2023</t>
  </si>
  <si>
    <t>НТФ ЕЭТ 23Н-1-113</t>
  </si>
  <si>
    <t>ООО Компания "АВС"</t>
  </si>
  <si>
    <t>№200-1765 от 31.07.2023</t>
  </si>
  <si>
    <t>производственный участок</t>
  </si>
  <si>
    <t>ИП Киричек С.В.</t>
  </si>
  <si>
    <t>№200-1733А от 26.07.2023</t>
  </si>
  <si>
    <t>НТФ ЕЭТ 23Н-1-114</t>
  </si>
  <si>
    <t>АУ КГО "ФОК"</t>
  </si>
  <si>
    <t>ООО "Бояр"</t>
  </si>
  <si>
    <t>ФЛ Семячков Е.А.</t>
  </si>
  <si>
    <t>ФЛ Карпова М.П.</t>
  </si>
  <si>
    <t>ФЛ Давыдов Д.Ю.</t>
  </si>
  <si>
    <t>ФЛ Баталов Р.Д.</t>
  </si>
  <si>
    <t>ФЛ Бакута А.Л.</t>
  </si>
  <si>
    <t>№200-1813 от 03.08.2023</t>
  </si>
  <si>
    <t>№200-1827 от 04.08.2023</t>
  </si>
  <si>
    <t>№200-1870 от 09.08.2023</t>
  </si>
  <si>
    <t>№200-1871 от 09.08.2023</t>
  </si>
  <si>
    <t>№200-1845 от 08.08.2023</t>
  </si>
  <si>
    <t>№200-1883 от 11.08.2023</t>
  </si>
  <si>
    <t>№200-1946 от 18.08.2023</t>
  </si>
  <si>
    <t>№200-1987 от 23.08.2023</t>
  </si>
  <si>
    <t>№200-2056 от 31.08.2023</t>
  </si>
  <si>
    <t>НТФ ЕЭТ 23Н-1-116</t>
  </si>
  <si>
    <t>НТФ ЕЭТ 23Н-1-117</t>
  </si>
  <si>
    <t>НТФ ЕЭТ 23Н-1-118</t>
  </si>
  <si>
    <t>НТФ ЕЭТ 23Н-1-119</t>
  </si>
  <si>
    <t>НТФ ЕЭТ 23Н-1-120</t>
  </si>
  <si>
    <t>НТФ ЕЭТ 23Н-1-121</t>
  </si>
  <si>
    <t>НТФ ЕЭТ 23Н-1-122</t>
  </si>
  <si>
    <t>НТФ ЕЭТ 23Н-1-123</t>
  </si>
  <si>
    <t>НТФ ЕЭТ 23Н-1-124</t>
  </si>
  <si>
    <t>Аннулирован</t>
  </si>
  <si>
    <t>ВЛ-0,4кВ стадиона "Горняк"</t>
  </si>
  <si>
    <t>ТП-327</t>
  </si>
  <si>
    <t>ТП-1617</t>
  </si>
  <si>
    <t>ВРУ-0,23кВ нежилого помещения</t>
  </si>
  <si>
    <t>ТП-405</t>
  </si>
  <si>
    <t>Электрооборудование ООО "БОЯР"</t>
  </si>
  <si>
    <t>07.08.2023 для первого этапа</t>
  </si>
  <si>
    <t>ФЛ Газизуллин Б.Г.</t>
  </si>
  <si>
    <t>ФЛ Сумин М.Г.</t>
  </si>
  <si>
    <t>ФЛ Сизова О.В.</t>
  </si>
  <si>
    <t>Фл Сандалов О.В.</t>
  </si>
  <si>
    <t>ФЛ Сафрова О.П.</t>
  </si>
  <si>
    <t>ФЛ Попова И.Н.</t>
  </si>
  <si>
    <t>ФЛЛюханов В.Г.</t>
  </si>
  <si>
    <t>НТФ ЕЭТ 23Н-1-125</t>
  </si>
  <si>
    <t>НТФ ЕЭТ 23Н-1-126</t>
  </si>
  <si>
    <t>НТФ ЕЭТ 23Н-1-127</t>
  </si>
  <si>
    <t>НТФ ЕЭТ 23Н-1-128</t>
  </si>
  <si>
    <t>НТФ ЕЭТ 23Н-1-129</t>
  </si>
  <si>
    <t>НТФ ЕЭТ 23Н-1-130</t>
  </si>
  <si>
    <t>НТФ ЕЭТ 23Н-1-131</t>
  </si>
  <si>
    <t>№200-2125 от 11.09.2023</t>
  </si>
  <si>
    <t>ТП-324</t>
  </si>
  <si>
    <t>выдан</t>
  </si>
  <si>
    <t>-</t>
  </si>
  <si>
    <t>ВУ-0,23кВ Гаража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</si>
</sst>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3" fillId="0" borderId="2" xfId="0" applyFont="1" applyFill="1" applyBorder="1" applyAlignment="1">
      <alignment horizontal="center" vertical="top" wrapText="1"/>
    </xf>
    <xf numFmtId="0" fontId="0" fillId="0" borderId="0" xfId="0" applyFill="1"/>
    <xf numFmtId="0" fontId="6" fillId="0" borderId="0" xfId="0" applyFont="1" applyAlignment="1">
      <alignment horizontal="justify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/>
    </xf>
    <xf numFmtId="0" fontId="7" fillId="0" borderId="1" xfId="0" applyFont="1" applyBorder="1" applyAlignment="1">
      <alignment horizontal="justify" vertical="center"/>
    </xf>
    <xf numFmtId="0" fontId="4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0" xfId="0" applyNumberFormat="1"/>
    <xf numFmtId="0" fontId="8" fillId="0" borderId="1" xfId="0" applyFont="1" applyBorder="1"/>
    <xf numFmtId="14" fontId="8" fillId="0" borderId="1" xfId="0" applyNumberFormat="1" applyFont="1" applyBorder="1"/>
    <xf numFmtId="0" fontId="8" fillId="0" borderId="1" xfId="0" applyFont="1" applyFill="1" applyBorder="1"/>
    <xf numFmtId="14" fontId="4" fillId="0" borderId="4" xfId="0" applyNumberFormat="1" applyFont="1" applyFill="1" applyBorder="1" applyAlignment="1">
      <alignment horizontal="center" vertical="center" wrapText="1"/>
    </xf>
    <xf numFmtId="14" fontId="4" fillId="0" borderId="5" xfId="0" applyNumberFormat="1" applyFont="1" applyFill="1" applyBorder="1" applyAlignment="1">
      <alignment horizontal="center" vertical="center" wrapText="1"/>
    </xf>
    <xf numFmtId="14" fontId="4" fillId="0" borderId="6" xfId="0" applyNumberFormat="1" applyFont="1" applyFill="1" applyBorder="1" applyAlignment="1">
      <alignment horizontal="center" vertical="center" wrapText="1"/>
    </xf>
    <xf numFmtId="14" fontId="4" fillId="0" borderId="7" xfId="0" applyNumberFormat="1" applyFont="1" applyFill="1" applyBorder="1" applyAlignment="1">
      <alignment horizontal="center" vertical="center" wrapText="1"/>
    </xf>
    <xf numFmtId="14" fontId="4" fillId="0" borderId="8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0"/>
  <sheetViews>
    <sheetView tabSelected="1" zoomScale="80" zoomScaleNormal="80" zoomScaleSheetLayoutView="70" workbookViewId="0">
      <pane ySplit="2" topLeftCell="A106" activePane="bottomLeft" state="frozen"/>
      <selection pane="bottomLeft" activeCell="I106" sqref="I106"/>
    </sheetView>
  </sheetViews>
  <sheetFormatPr defaultRowHeight="15" x14ac:dyDescent="0.25"/>
  <cols>
    <col min="2" max="2" width="20.140625" customWidth="1"/>
    <col min="3" max="3" width="18.5703125" customWidth="1"/>
    <col min="4" max="4" width="20" customWidth="1"/>
    <col min="5" max="5" width="22.140625" customWidth="1"/>
    <col min="6" max="6" width="20.7109375" customWidth="1"/>
    <col min="7" max="7" width="24.42578125" customWidth="1"/>
    <col min="8" max="8" width="20.28515625" customWidth="1"/>
    <col min="9" max="9" width="79.7109375" customWidth="1"/>
    <col min="10" max="10" width="20.28515625" style="15" customWidth="1"/>
    <col min="11" max="11" width="19.42578125" customWidth="1"/>
    <col min="12" max="12" width="18.42578125" customWidth="1"/>
    <col min="13" max="14" width="15.42578125" customWidth="1"/>
    <col min="15" max="15" width="34" customWidth="1"/>
    <col min="16" max="16" width="18.140625" customWidth="1"/>
  </cols>
  <sheetData>
    <row r="1" spans="1:19" ht="15" customHeight="1" x14ac:dyDescent="0.25">
      <c r="B1" s="1"/>
      <c r="C1" s="1"/>
      <c r="D1" s="1"/>
      <c r="E1" s="1"/>
      <c r="F1" s="1"/>
      <c r="G1" s="1"/>
      <c r="H1" s="1"/>
      <c r="I1" s="1"/>
      <c r="J1" s="13"/>
      <c r="K1" s="1"/>
      <c r="L1" s="1"/>
      <c r="M1" s="1"/>
      <c r="N1" s="1"/>
      <c r="Q1" s="3" t="s">
        <v>4</v>
      </c>
      <c r="R1" s="3" t="s">
        <v>5</v>
      </c>
      <c r="S1" s="3" t="s">
        <v>6</v>
      </c>
    </row>
    <row r="2" spans="1:19" ht="128.25" customHeight="1" x14ac:dyDescent="0.25">
      <c r="A2" s="7" t="s">
        <v>13</v>
      </c>
      <c r="B2" s="7" t="s">
        <v>1</v>
      </c>
      <c r="C2" s="7" t="s">
        <v>14</v>
      </c>
      <c r="D2" s="7" t="s">
        <v>0</v>
      </c>
      <c r="E2" s="7" t="s">
        <v>9</v>
      </c>
      <c r="F2" s="7" t="s">
        <v>11</v>
      </c>
      <c r="G2" s="7" t="s">
        <v>16</v>
      </c>
      <c r="H2" s="7" t="s">
        <v>17</v>
      </c>
      <c r="I2" s="7" t="s">
        <v>15</v>
      </c>
      <c r="J2" s="14" t="s">
        <v>288</v>
      </c>
      <c r="K2" s="7" t="s">
        <v>3</v>
      </c>
      <c r="L2" s="7" t="s">
        <v>7</v>
      </c>
      <c r="M2" s="7" t="s">
        <v>8</v>
      </c>
      <c r="N2" s="7" t="s">
        <v>12</v>
      </c>
      <c r="O2" s="7" t="s">
        <v>10</v>
      </c>
      <c r="P2" s="7" t="s">
        <v>2</v>
      </c>
    </row>
    <row r="3" spans="1:19" ht="11.25" customHeight="1" x14ac:dyDescent="0.2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5">
        <v>15</v>
      </c>
      <c r="P3" s="5">
        <v>16</v>
      </c>
    </row>
    <row r="4" spans="1:19" s="4" customFormat="1" ht="31.5" x14ac:dyDescent="0.25">
      <c r="A4" s="8">
        <v>1</v>
      </c>
      <c r="B4" s="8" t="s">
        <v>19</v>
      </c>
      <c r="C4" s="5" t="s">
        <v>20</v>
      </c>
      <c r="D4" s="5" t="s">
        <v>21</v>
      </c>
      <c r="E4" s="8">
        <v>2500</v>
      </c>
      <c r="F4" s="9" t="s">
        <v>22</v>
      </c>
      <c r="G4" s="11" t="s">
        <v>23</v>
      </c>
      <c r="H4" s="12">
        <v>17744</v>
      </c>
      <c r="I4" s="16" t="s">
        <v>18</v>
      </c>
      <c r="J4" s="11" t="str">
        <f>IF(N4&lt;&gt;"","закрыт","действующий")</f>
        <v>закрыт</v>
      </c>
      <c r="K4" s="10">
        <v>44625</v>
      </c>
      <c r="L4" s="10">
        <v>44833</v>
      </c>
      <c r="M4" s="10">
        <v>44855</v>
      </c>
      <c r="N4" s="10">
        <v>44858</v>
      </c>
      <c r="O4" s="2"/>
      <c r="P4" s="10">
        <v>44855</v>
      </c>
    </row>
    <row r="5" spans="1:19" s="4" customFormat="1" ht="31.5" x14ac:dyDescent="0.25">
      <c r="A5" s="19">
        <v>2</v>
      </c>
      <c r="B5" s="8" t="s">
        <v>24</v>
      </c>
      <c r="C5" s="5" t="s">
        <v>25</v>
      </c>
      <c r="D5" s="5" t="s">
        <v>26</v>
      </c>
      <c r="E5" s="8">
        <v>85000</v>
      </c>
      <c r="F5" s="18" t="s">
        <v>29</v>
      </c>
      <c r="G5" s="11" t="s">
        <v>27</v>
      </c>
      <c r="H5" s="12">
        <v>16649</v>
      </c>
      <c r="I5" s="20" t="s">
        <v>28</v>
      </c>
      <c r="J5" s="29" t="str">
        <f t="shared" ref="J5:J6" si="0">IF(N5&lt;&gt;"","закрыт","действующий")</f>
        <v>действующий</v>
      </c>
      <c r="K5" s="10">
        <v>44824</v>
      </c>
      <c r="L5" s="10"/>
      <c r="M5" s="29"/>
      <c r="N5" s="27"/>
      <c r="O5" s="30"/>
      <c r="P5" s="28"/>
    </row>
    <row r="6" spans="1:19" ht="47.25" x14ac:dyDescent="0.25">
      <c r="A6" s="19">
        <v>3</v>
      </c>
      <c r="B6" s="8" t="s">
        <v>30</v>
      </c>
      <c r="C6" s="5" t="s">
        <v>31</v>
      </c>
      <c r="D6" s="5" t="s">
        <v>32</v>
      </c>
      <c r="E6" s="8">
        <v>1600</v>
      </c>
      <c r="F6" s="11" t="s">
        <v>34</v>
      </c>
      <c r="G6" s="18" t="s">
        <v>33</v>
      </c>
      <c r="H6" s="17">
        <v>16649</v>
      </c>
      <c r="I6" s="20" t="s">
        <v>18</v>
      </c>
      <c r="J6" s="29" t="str">
        <f t="shared" si="0"/>
        <v>действующий</v>
      </c>
      <c r="K6" s="10">
        <v>45287</v>
      </c>
      <c r="L6" s="10">
        <v>44971</v>
      </c>
      <c r="M6" s="29">
        <v>44988</v>
      </c>
      <c r="N6" s="27"/>
      <c r="O6" s="27"/>
      <c r="P6" s="28"/>
    </row>
    <row r="7" spans="1:19" ht="47.25" x14ac:dyDescent="0.25">
      <c r="A7" s="19">
        <v>4</v>
      </c>
      <c r="B7" s="19" t="s">
        <v>24</v>
      </c>
      <c r="C7" s="5" t="s">
        <v>35</v>
      </c>
      <c r="D7" s="5" t="s">
        <v>36</v>
      </c>
      <c r="E7" s="19">
        <v>2500</v>
      </c>
      <c r="F7" s="18" t="s">
        <v>37</v>
      </c>
      <c r="G7" s="18" t="s">
        <v>38</v>
      </c>
      <c r="H7" s="17">
        <v>17744</v>
      </c>
      <c r="I7" s="20" t="s">
        <v>18</v>
      </c>
      <c r="J7" s="18" t="str">
        <f t="shared" ref="J7:J8" si="1">IF(N7&lt;&gt;"","закрыт","действующий")</f>
        <v>закрыт</v>
      </c>
      <c r="K7" s="10">
        <v>44847</v>
      </c>
      <c r="L7" s="10">
        <v>44539</v>
      </c>
      <c r="M7" s="10">
        <v>44539</v>
      </c>
      <c r="N7" s="10">
        <v>44531</v>
      </c>
      <c r="O7" s="6"/>
      <c r="P7" s="10">
        <v>44593</v>
      </c>
    </row>
    <row r="8" spans="1:19" ht="31.5" x14ac:dyDescent="0.25">
      <c r="A8" s="19">
        <v>5</v>
      </c>
      <c r="B8" s="19" t="s">
        <v>24</v>
      </c>
      <c r="C8" s="5" t="s">
        <v>39</v>
      </c>
      <c r="D8" s="5" t="s">
        <v>40</v>
      </c>
      <c r="E8" s="19">
        <v>16000</v>
      </c>
      <c r="F8" s="18" t="s">
        <v>41</v>
      </c>
      <c r="G8" s="18" t="s">
        <v>42</v>
      </c>
      <c r="H8" s="17">
        <v>17843</v>
      </c>
      <c r="I8" s="20" t="s">
        <v>18</v>
      </c>
      <c r="J8" s="18" t="str">
        <f t="shared" si="1"/>
        <v>действующий</v>
      </c>
      <c r="K8" s="10">
        <v>45732</v>
      </c>
      <c r="L8" s="6"/>
      <c r="M8" s="6"/>
      <c r="N8" s="6"/>
      <c r="O8" s="2"/>
      <c r="P8" s="5"/>
    </row>
    <row r="9" spans="1:19" ht="31.5" x14ac:dyDescent="0.25">
      <c r="A9" s="19">
        <v>6</v>
      </c>
      <c r="B9" s="19" t="s">
        <v>43</v>
      </c>
      <c r="C9" s="5" t="s">
        <v>20</v>
      </c>
      <c r="D9" s="5" t="s">
        <v>44</v>
      </c>
      <c r="E9" s="19">
        <v>9000</v>
      </c>
      <c r="F9" s="18" t="s">
        <v>45</v>
      </c>
      <c r="G9" s="18" t="s">
        <v>46</v>
      </c>
      <c r="H9" s="17">
        <v>449649.66</v>
      </c>
      <c r="I9" s="20" t="s">
        <v>18</v>
      </c>
      <c r="J9" s="18" t="str">
        <f t="shared" ref="J9:J11" si="2">IF(N9&lt;&gt;"","закрыт","действующий")</f>
        <v>действующий</v>
      </c>
      <c r="K9" s="10">
        <v>45431</v>
      </c>
      <c r="L9" s="6"/>
      <c r="M9" s="6"/>
      <c r="N9" s="6"/>
      <c r="O9" s="2"/>
      <c r="P9" s="5"/>
    </row>
    <row r="10" spans="1:19" ht="135" x14ac:dyDescent="0.25">
      <c r="A10" s="19">
        <v>7</v>
      </c>
      <c r="B10" s="19" t="s">
        <v>47</v>
      </c>
      <c r="C10" s="5" t="s">
        <v>20</v>
      </c>
      <c r="D10" s="5" t="s">
        <v>48</v>
      </c>
      <c r="E10" s="19">
        <v>88</v>
      </c>
      <c r="F10" s="18" t="s">
        <v>49</v>
      </c>
      <c r="G10" s="18" t="s">
        <v>50</v>
      </c>
      <c r="H10" s="17">
        <v>48236</v>
      </c>
      <c r="I10" s="21" t="s">
        <v>51</v>
      </c>
      <c r="J10" s="18" t="str">
        <f t="shared" ref="J10" si="3">IF(N10&lt;&gt;"","закрыт","действующий")</f>
        <v>закрыт</v>
      </c>
      <c r="K10" s="10">
        <v>45484</v>
      </c>
      <c r="L10" s="10">
        <v>44818</v>
      </c>
      <c r="M10" s="10">
        <v>44827</v>
      </c>
      <c r="N10" s="10">
        <v>44837</v>
      </c>
      <c r="O10" s="2"/>
      <c r="P10" s="10">
        <v>44827</v>
      </c>
    </row>
    <row r="11" spans="1:19" ht="195" x14ac:dyDescent="0.25">
      <c r="A11" s="19">
        <v>8</v>
      </c>
      <c r="B11" s="19" t="s">
        <v>52</v>
      </c>
      <c r="C11" s="5" t="s">
        <v>92</v>
      </c>
      <c r="D11" s="5" t="s">
        <v>55</v>
      </c>
      <c r="E11" s="19">
        <v>2</v>
      </c>
      <c r="F11" s="18" t="s">
        <v>103</v>
      </c>
      <c r="G11" s="18" t="s">
        <v>53</v>
      </c>
      <c r="H11" s="17">
        <v>11666.67</v>
      </c>
      <c r="I11" s="21" t="s">
        <v>54</v>
      </c>
      <c r="J11" s="18" t="str">
        <f t="shared" si="2"/>
        <v>закрыт</v>
      </c>
      <c r="K11" s="10">
        <v>45674</v>
      </c>
      <c r="L11" s="10"/>
      <c r="M11" s="10"/>
      <c r="N11" s="10">
        <v>44991</v>
      </c>
      <c r="O11" s="2"/>
      <c r="P11" s="10">
        <v>44991</v>
      </c>
    </row>
    <row r="12" spans="1:19" ht="195" x14ac:dyDescent="0.25">
      <c r="A12" s="19">
        <v>9</v>
      </c>
      <c r="B12" s="19" t="s">
        <v>56</v>
      </c>
      <c r="C12" s="5" t="s">
        <v>92</v>
      </c>
      <c r="D12" s="5" t="s">
        <v>55</v>
      </c>
      <c r="E12" s="19">
        <v>5</v>
      </c>
      <c r="F12" s="18" t="s">
        <v>104</v>
      </c>
      <c r="G12" s="18" t="s">
        <v>57</v>
      </c>
      <c r="H12" s="17">
        <v>28161</v>
      </c>
      <c r="I12" s="21" t="s">
        <v>54</v>
      </c>
      <c r="J12" s="18" t="str">
        <f t="shared" ref="J12" si="4">IF(N12&lt;&gt;"","закрыт","действующий")</f>
        <v>закрыт</v>
      </c>
      <c r="K12" s="10">
        <v>45674</v>
      </c>
      <c r="L12" s="10"/>
      <c r="M12" s="10"/>
      <c r="N12" s="10">
        <v>44958</v>
      </c>
      <c r="O12" s="2"/>
      <c r="P12" s="10">
        <v>44958</v>
      </c>
    </row>
    <row r="13" spans="1:19" ht="195" x14ac:dyDescent="0.25">
      <c r="A13" s="19">
        <v>10</v>
      </c>
      <c r="B13" s="19" t="s">
        <v>58</v>
      </c>
      <c r="C13" s="5" t="s">
        <v>99</v>
      </c>
      <c r="D13" s="5" t="s">
        <v>59</v>
      </c>
      <c r="E13" s="19">
        <v>15</v>
      </c>
      <c r="F13" s="18" t="s">
        <v>105</v>
      </c>
      <c r="G13" s="18" t="s">
        <v>60</v>
      </c>
      <c r="H13" s="17">
        <v>38479</v>
      </c>
      <c r="I13" s="21" t="s">
        <v>54</v>
      </c>
      <c r="J13" s="18" t="str">
        <f t="shared" ref="J13" si="5">IF(N13&lt;&gt;"","закрыт","действующий")</f>
        <v>закрыт</v>
      </c>
      <c r="K13" s="10">
        <v>45675</v>
      </c>
      <c r="L13" s="10"/>
      <c r="M13" s="10"/>
      <c r="N13" s="10">
        <v>45002</v>
      </c>
      <c r="O13" s="2"/>
      <c r="P13" s="10">
        <v>45002</v>
      </c>
    </row>
    <row r="14" spans="1:19" ht="195" x14ac:dyDescent="0.25">
      <c r="A14" s="19">
        <v>11</v>
      </c>
      <c r="B14" s="19" t="s">
        <v>61</v>
      </c>
      <c r="C14" s="5" t="s">
        <v>101</v>
      </c>
      <c r="D14" s="5" t="s">
        <v>62</v>
      </c>
      <c r="E14" s="19">
        <v>5</v>
      </c>
      <c r="F14" s="18" t="s">
        <v>106</v>
      </c>
      <c r="G14" s="18" t="s">
        <v>63</v>
      </c>
      <c r="H14" s="17">
        <v>28161</v>
      </c>
      <c r="I14" s="21" t="s">
        <v>54</v>
      </c>
      <c r="J14" s="18" t="str">
        <f t="shared" ref="J14" si="6">IF(N14&lt;&gt;"","закрыт","действующий")</f>
        <v>закрыт</v>
      </c>
      <c r="K14" s="10">
        <v>45675</v>
      </c>
      <c r="L14" s="10"/>
      <c r="M14" s="10"/>
      <c r="N14" s="10">
        <v>45064</v>
      </c>
      <c r="O14" s="2"/>
      <c r="P14" s="10">
        <v>45064</v>
      </c>
    </row>
    <row r="15" spans="1:19" ht="195" x14ac:dyDescent="0.25">
      <c r="A15" s="19">
        <v>12</v>
      </c>
      <c r="B15" s="19" t="s">
        <v>64</v>
      </c>
      <c r="C15" s="5" t="s">
        <v>92</v>
      </c>
      <c r="D15" s="5" t="s">
        <v>55</v>
      </c>
      <c r="E15" s="19">
        <v>1</v>
      </c>
      <c r="F15" s="18" t="s">
        <v>107</v>
      </c>
      <c r="G15" s="18" t="s">
        <v>65</v>
      </c>
      <c r="H15" s="17">
        <v>5833.33</v>
      </c>
      <c r="I15" s="21" t="s">
        <v>54</v>
      </c>
      <c r="J15" s="18" t="str">
        <f t="shared" ref="J15" si="7">IF(N15&lt;&gt;"","закрыт","действующий")</f>
        <v>закрыт</v>
      </c>
      <c r="K15" s="10">
        <v>45675</v>
      </c>
      <c r="L15" s="10"/>
      <c r="M15" s="10"/>
      <c r="N15" s="10">
        <v>45064</v>
      </c>
      <c r="O15" s="2"/>
      <c r="P15" s="10">
        <v>45064</v>
      </c>
    </row>
    <row r="16" spans="1:19" ht="195" x14ac:dyDescent="0.25">
      <c r="A16" s="19">
        <v>13</v>
      </c>
      <c r="B16" s="19" t="s">
        <v>66</v>
      </c>
      <c r="C16" s="5" t="s">
        <v>92</v>
      </c>
      <c r="D16" s="5" t="s">
        <v>55</v>
      </c>
      <c r="E16" s="19">
        <v>2</v>
      </c>
      <c r="F16" s="18" t="s">
        <v>108</v>
      </c>
      <c r="G16" s="18" t="s">
        <v>67</v>
      </c>
      <c r="H16" s="17">
        <v>11666.67</v>
      </c>
      <c r="I16" s="21" t="s">
        <v>54</v>
      </c>
      <c r="J16" s="18" t="str">
        <f t="shared" ref="J16" si="8">IF(N16&lt;&gt;"","закрыт","действующий")</f>
        <v>закрыт</v>
      </c>
      <c r="K16" s="10">
        <v>45675</v>
      </c>
      <c r="L16" s="10"/>
      <c r="M16" s="10"/>
      <c r="N16" s="10">
        <v>44958</v>
      </c>
      <c r="O16" s="2"/>
      <c r="P16" s="10">
        <v>44958</v>
      </c>
    </row>
    <row r="17" spans="1:16" ht="195" x14ac:dyDescent="0.25">
      <c r="A17" s="19">
        <v>14</v>
      </c>
      <c r="B17" s="19" t="s">
        <v>68</v>
      </c>
      <c r="C17" s="5" t="s">
        <v>100</v>
      </c>
      <c r="D17" s="5" t="s">
        <v>55</v>
      </c>
      <c r="E17" s="19">
        <v>3</v>
      </c>
      <c r="F17" s="18" t="s">
        <v>109</v>
      </c>
      <c r="G17" s="18" t="s">
        <v>69</v>
      </c>
      <c r="H17" s="17">
        <v>17500</v>
      </c>
      <c r="I17" s="21" t="s">
        <v>54</v>
      </c>
      <c r="J17" s="18" t="str">
        <f t="shared" ref="J17" si="9">IF(N17&lt;&gt;"","закрыт","действующий")</f>
        <v>закрыт</v>
      </c>
      <c r="K17" s="10">
        <v>45675</v>
      </c>
      <c r="L17" s="10"/>
      <c r="M17" s="10"/>
      <c r="N17" s="10">
        <v>45021</v>
      </c>
      <c r="O17" s="2"/>
      <c r="P17" s="10">
        <v>45021</v>
      </c>
    </row>
    <row r="18" spans="1:16" ht="195" x14ac:dyDescent="0.25">
      <c r="A18" s="19">
        <v>15</v>
      </c>
      <c r="B18" s="19" t="s">
        <v>70</v>
      </c>
      <c r="C18" s="5" t="s">
        <v>92</v>
      </c>
      <c r="D18" s="5" t="s">
        <v>55</v>
      </c>
      <c r="E18" s="19">
        <v>3</v>
      </c>
      <c r="F18" s="18" t="s">
        <v>110</v>
      </c>
      <c r="G18" s="18" t="s">
        <v>71</v>
      </c>
      <c r="H18" s="17">
        <v>2660</v>
      </c>
      <c r="I18" s="21" t="s">
        <v>54</v>
      </c>
      <c r="J18" s="18" t="str">
        <f t="shared" ref="J18" si="10">IF(N18&lt;&gt;"","закрыт","действующий")</f>
        <v>закрыт</v>
      </c>
      <c r="K18" s="10">
        <v>45675</v>
      </c>
      <c r="L18" s="10"/>
      <c r="M18" s="10"/>
      <c r="N18" s="10">
        <v>44958</v>
      </c>
      <c r="O18" s="2"/>
      <c r="P18" s="10">
        <v>44958</v>
      </c>
    </row>
    <row r="19" spans="1:16" ht="195" x14ac:dyDescent="0.25">
      <c r="A19" s="19">
        <v>16</v>
      </c>
      <c r="B19" s="19" t="s">
        <v>74</v>
      </c>
      <c r="C19" s="5" t="s">
        <v>99</v>
      </c>
      <c r="D19" s="5" t="s">
        <v>73</v>
      </c>
      <c r="E19" s="19">
        <v>15</v>
      </c>
      <c r="F19" s="18" t="s">
        <v>111</v>
      </c>
      <c r="G19" s="18" t="s">
        <v>72</v>
      </c>
      <c r="H19" s="17">
        <v>13300</v>
      </c>
      <c r="I19" s="21" t="s">
        <v>54</v>
      </c>
      <c r="J19" s="18" t="str">
        <f t="shared" ref="J19" si="11">IF(N19&lt;&gt;"","закрыт","действующий")</f>
        <v>закрыт</v>
      </c>
      <c r="K19" s="10">
        <v>45675</v>
      </c>
      <c r="L19" s="10"/>
      <c r="M19" s="10"/>
      <c r="N19" s="10">
        <v>44959</v>
      </c>
      <c r="O19" s="2"/>
      <c r="P19" s="10">
        <v>44959</v>
      </c>
    </row>
    <row r="20" spans="1:16" ht="195" x14ac:dyDescent="0.25">
      <c r="A20" s="19">
        <v>17</v>
      </c>
      <c r="B20" s="19" t="s">
        <v>75</v>
      </c>
      <c r="C20" s="5" t="s">
        <v>98</v>
      </c>
      <c r="D20" s="5" t="s">
        <v>76</v>
      </c>
      <c r="E20" s="19">
        <v>50</v>
      </c>
      <c r="F20" s="18" t="s">
        <v>112</v>
      </c>
      <c r="G20" s="18" t="s">
        <v>77</v>
      </c>
      <c r="H20" s="17">
        <v>59068</v>
      </c>
      <c r="I20" s="21" t="s">
        <v>54</v>
      </c>
      <c r="J20" s="18" t="str">
        <f t="shared" ref="J20" si="12">IF(N20&lt;&gt;"","закрыт","действующий")</f>
        <v>закрыт</v>
      </c>
      <c r="K20" s="10">
        <v>45675</v>
      </c>
      <c r="L20" s="10"/>
      <c r="M20" s="10"/>
      <c r="N20" s="10">
        <v>44958</v>
      </c>
      <c r="O20" s="2"/>
      <c r="P20" s="10">
        <v>44958</v>
      </c>
    </row>
    <row r="21" spans="1:16" ht="195" x14ac:dyDescent="0.25">
      <c r="A21" s="19">
        <v>18</v>
      </c>
      <c r="B21" s="19" t="s">
        <v>78</v>
      </c>
      <c r="C21" s="5" t="s">
        <v>97</v>
      </c>
      <c r="D21" s="5" t="s">
        <v>79</v>
      </c>
      <c r="E21" s="19">
        <v>50</v>
      </c>
      <c r="F21" s="18" t="s">
        <v>113</v>
      </c>
      <c r="G21" s="18" t="s">
        <v>80</v>
      </c>
      <c r="H21" s="17">
        <v>58333.34</v>
      </c>
      <c r="I21" s="21" t="s">
        <v>54</v>
      </c>
      <c r="J21" s="18" t="str">
        <f t="shared" ref="J21" si="13">IF(N21&lt;&gt;"","закрыт","действующий")</f>
        <v>закрыт</v>
      </c>
      <c r="K21" s="10">
        <v>45675</v>
      </c>
      <c r="L21" s="10"/>
      <c r="M21" s="10"/>
      <c r="N21" s="10">
        <v>44986</v>
      </c>
      <c r="O21" s="2"/>
      <c r="P21" s="10">
        <v>44986</v>
      </c>
    </row>
    <row r="22" spans="1:16" ht="195" x14ac:dyDescent="0.25">
      <c r="A22" s="19">
        <v>19</v>
      </c>
      <c r="B22" s="19" t="s">
        <v>81</v>
      </c>
      <c r="C22" s="5" t="s">
        <v>96</v>
      </c>
      <c r="D22" s="5" t="s">
        <v>83</v>
      </c>
      <c r="E22" s="19">
        <v>5</v>
      </c>
      <c r="F22" s="18" t="s">
        <v>114</v>
      </c>
      <c r="G22" s="18" t="s">
        <v>82</v>
      </c>
      <c r="H22" s="17">
        <v>28161</v>
      </c>
      <c r="I22" s="21" t="s">
        <v>54</v>
      </c>
      <c r="J22" s="18" t="str">
        <f t="shared" ref="J22:J23" si="14">IF(N22&lt;&gt;"","закрыт","действующий")</f>
        <v>закрыт</v>
      </c>
      <c r="K22" s="10">
        <v>45676</v>
      </c>
      <c r="L22" s="10"/>
      <c r="M22" s="10"/>
      <c r="N22" s="10">
        <v>45020</v>
      </c>
      <c r="O22" s="2"/>
      <c r="P22" s="10">
        <v>45020</v>
      </c>
    </row>
    <row r="23" spans="1:16" ht="195" x14ac:dyDescent="0.25">
      <c r="A23" s="19">
        <v>20</v>
      </c>
      <c r="B23" s="19" t="s">
        <v>84</v>
      </c>
      <c r="C23" s="5" t="s">
        <v>95</v>
      </c>
      <c r="D23" s="5" t="s">
        <v>55</v>
      </c>
      <c r="E23" s="19">
        <v>5</v>
      </c>
      <c r="F23" s="18" t="s">
        <v>115</v>
      </c>
      <c r="G23" s="18" t="s">
        <v>85</v>
      </c>
      <c r="H23" s="17">
        <v>11666.67</v>
      </c>
      <c r="I23" s="21" t="s">
        <v>54</v>
      </c>
      <c r="J23" s="18" t="str">
        <f t="shared" si="14"/>
        <v>закрыт</v>
      </c>
      <c r="K23" s="10">
        <v>45675</v>
      </c>
      <c r="L23" s="10"/>
      <c r="M23" s="10"/>
      <c r="N23" s="10">
        <v>44959</v>
      </c>
      <c r="O23" s="2"/>
      <c r="P23" s="10">
        <v>44959</v>
      </c>
    </row>
    <row r="24" spans="1:16" ht="195" x14ac:dyDescent="0.25">
      <c r="A24" s="19">
        <v>21</v>
      </c>
      <c r="B24" s="19" t="s">
        <v>86</v>
      </c>
      <c r="C24" s="5" t="s">
        <v>93</v>
      </c>
      <c r="D24" s="5" t="s">
        <v>87</v>
      </c>
      <c r="E24" s="19">
        <v>15</v>
      </c>
      <c r="F24" s="18" t="s">
        <v>116</v>
      </c>
      <c r="G24" s="18" t="s">
        <v>88</v>
      </c>
      <c r="H24" s="17">
        <v>38479</v>
      </c>
      <c r="I24" s="21" t="s">
        <v>54</v>
      </c>
      <c r="J24" s="18" t="str">
        <f t="shared" ref="J24" si="15">IF(N24&lt;&gt;"","закрыт","действующий")</f>
        <v>закрыт</v>
      </c>
      <c r="K24" s="10">
        <v>45675</v>
      </c>
      <c r="L24" s="10"/>
      <c r="M24" s="10"/>
      <c r="N24" s="10">
        <v>44967</v>
      </c>
      <c r="O24" s="2"/>
      <c r="P24" s="10">
        <v>44967</v>
      </c>
    </row>
    <row r="25" spans="1:16" ht="47.25" x14ac:dyDescent="0.25">
      <c r="A25" s="19">
        <v>22</v>
      </c>
      <c r="B25" s="19" t="s">
        <v>89</v>
      </c>
      <c r="C25" s="5" t="s">
        <v>94</v>
      </c>
      <c r="D25" s="5" t="s">
        <v>90</v>
      </c>
      <c r="E25" s="19">
        <v>1000</v>
      </c>
      <c r="F25" s="18" t="s">
        <v>102</v>
      </c>
      <c r="G25" s="18" t="s">
        <v>91</v>
      </c>
      <c r="H25" s="17">
        <v>278564</v>
      </c>
      <c r="I25" s="21" t="s">
        <v>18</v>
      </c>
      <c r="J25" s="18" t="str">
        <f t="shared" ref="J25" si="16">IF(N25&lt;&gt;"","закрыт","действующий")</f>
        <v>закрыт</v>
      </c>
      <c r="K25" s="10">
        <v>46040</v>
      </c>
      <c r="L25" s="10" t="s">
        <v>319</v>
      </c>
      <c r="M25" s="10" t="s">
        <v>320</v>
      </c>
      <c r="N25" s="10" t="s">
        <v>390</v>
      </c>
      <c r="O25" s="2"/>
      <c r="P25" s="10" t="s">
        <v>390</v>
      </c>
    </row>
    <row r="26" spans="1:16" ht="15.75" x14ac:dyDescent="0.25">
      <c r="A26" s="19">
        <v>23</v>
      </c>
      <c r="B26" s="19" t="s">
        <v>117</v>
      </c>
      <c r="C26" s="23" t="s">
        <v>95</v>
      </c>
      <c r="D26" s="23" t="s">
        <v>128</v>
      </c>
      <c r="E26" s="22">
        <v>2</v>
      </c>
      <c r="F26" s="24" t="s">
        <v>126</v>
      </c>
      <c r="G26" s="46" t="s">
        <v>145</v>
      </c>
      <c r="H26" s="47"/>
      <c r="I26" s="47"/>
      <c r="J26" s="47"/>
      <c r="K26" s="47"/>
      <c r="L26" s="47"/>
      <c r="M26" s="47"/>
      <c r="N26" s="47"/>
      <c r="O26" s="47"/>
      <c r="P26" s="47"/>
    </row>
    <row r="27" spans="1:16" ht="15.75" x14ac:dyDescent="0.25">
      <c r="A27" s="19">
        <v>24</v>
      </c>
      <c r="B27" s="19" t="s">
        <v>118</v>
      </c>
      <c r="C27" s="23" t="s">
        <v>127</v>
      </c>
      <c r="D27" s="23" t="s">
        <v>128</v>
      </c>
      <c r="E27" s="22">
        <v>3</v>
      </c>
      <c r="F27" s="24" t="s">
        <v>129</v>
      </c>
      <c r="G27" s="46" t="s">
        <v>145</v>
      </c>
      <c r="H27" s="47"/>
      <c r="I27" s="47"/>
      <c r="J27" s="47"/>
      <c r="K27" s="47"/>
      <c r="L27" s="47"/>
      <c r="M27" s="47"/>
      <c r="N27" s="47"/>
      <c r="O27" s="47"/>
      <c r="P27" s="47"/>
    </row>
    <row r="28" spans="1:16" ht="31.5" x14ac:dyDescent="0.25">
      <c r="A28" s="19">
        <v>25</v>
      </c>
      <c r="B28" s="19" t="s">
        <v>119</v>
      </c>
      <c r="C28" s="25" t="s">
        <v>92</v>
      </c>
      <c r="D28" s="25" t="s">
        <v>128</v>
      </c>
      <c r="E28" s="19">
        <v>3</v>
      </c>
      <c r="F28" s="18" t="s">
        <v>130</v>
      </c>
      <c r="G28" s="46" t="s">
        <v>145</v>
      </c>
      <c r="H28" s="47"/>
      <c r="I28" s="47"/>
      <c r="J28" s="47"/>
      <c r="K28" s="47"/>
      <c r="L28" s="47"/>
      <c r="M28" s="47"/>
      <c r="N28" s="47"/>
      <c r="O28" s="47"/>
      <c r="P28" s="47"/>
    </row>
    <row r="29" spans="1:16" ht="15.75" x14ac:dyDescent="0.25">
      <c r="A29" s="19">
        <v>26</v>
      </c>
      <c r="B29" s="19" t="s">
        <v>120</v>
      </c>
      <c r="C29" s="25" t="s">
        <v>92</v>
      </c>
      <c r="D29" s="25" t="s">
        <v>128</v>
      </c>
      <c r="E29" s="19">
        <v>2</v>
      </c>
      <c r="F29" s="18" t="s">
        <v>131</v>
      </c>
      <c r="G29" s="46" t="s">
        <v>145</v>
      </c>
      <c r="H29" s="47"/>
      <c r="I29" s="47"/>
      <c r="J29" s="47"/>
      <c r="K29" s="47"/>
      <c r="L29" s="47"/>
      <c r="M29" s="47"/>
      <c r="N29" s="47"/>
      <c r="O29" s="47"/>
      <c r="P29" s="47"/>
    </row>
    <row r="30" spans="1:16" ht="15.75" x14ac:dyDescent="0.25">
      <c r="A30" s="19">
        <v>27</v>
      </c>
      <c r="B30" s="19" t="s">
        <v>121</v>
      </c>
      <c r="C30" s="25" t="s">
        <v>127</v>
      </c>
      <c r="D30" s="25" t="s">
        <v>128</v>
      </c>
      <c r="E30" s="19">
        <v>5</v>
      </c>
      <c r="F30" s="18" t="s">
        <v>133</v>
      </c>
      <c r="G30" s="46" t="s">
        <v>145</v>
      </c>
      <c r="H30" s="47"/>
      <c r="I30" s="47"/>
      <c r="J30" s="47"/>
      <c r="K30" s="47"/>
      <c r="L30" s="47"/>
      <c r="M30" s="47"/>
      <c r="N30" s="47"/>
      <c r="O30" s="47"/>
      <c r="P30" s="47"/>
    </row>
    <row r="31" spans="1:16" ht="15.75" x14ac:dyDescent="0.25">
      <c r="A31" s="19">
        <v>28</v>
      </c>
      <c r="B31" s="19" t="s">
        <v>122</v>
      </c>
      <c r="C31" s="25" t="s">
        <v>92</v>
      </c>
      <c r="D31" s="25" t="s">
        <v>128</v>
      </c>
      <c r="E31" s="19">
        <v>3</v>
      </c>
      <c r="F31" s="18" t="s">
        <v>134</v>
      </c>
      <c r="G31" s="46" t="s">
        <v>145</v>
      </c>
      <c r="H31" s="47"/>
      <c r="I31" s="47"/>
      <c r="J31" s="47"/>
      <c r="K31" s="47"/>
      <c r="L31" s="47"/>
      <c r="M31" s="47"/>
      <c r="N31" s="47"/>
      <c r="O31" s="47"/>
      <c r="P31" s="47"/>
    </row>
    <row r="32" spans="1:16" ht="31.5" x14ac:dyDescent="0.25">
      <c r="A32" s="19">
        <v>29</v>
      </c>
      <c r="B32" s="19" t="s">
        <v>123</v>
      </c>
      <c r="C32" s="25" t="s">
        <v>92</v>
      </c>
      <c r="D32" s="25" t="s">
        <v>128</v>
      </c>
      <c r="E32" s="19">
        <v>3</v>
      </c>
      <c r="F32" s="18" t="s">
        <v>135</v>
      </c>
      <c r="G32" s="46" t="s">
        <v>145</v>
      </c>
      <c r="H32" s="47"/>
      <c r="I32" s="47"/>
      <c r="J32" s="47"/>
      <c r="K32" s="47"/>
      <c r="L32" s="47"/>
      <c r="M32" s="47"/>
      <c r="N32" s="47"/>
      <c r="O32" s="47"/>
      <c r="P32" s="47"/>
    </row>
    <row r="33" spans="1:16" ht="195" x14ac:dyDescent="0.25">
      <c r="A33" s="19">
        <v>30</v>
      </c>
      <c r="B33" s="19" t="s">
        <v>119</v>
      </c>
      <c r="C33" s="25" t="s">
        <v>92</v>
      </c>
      <c r="D33" s="25" t="s">
        <v>128</v>
      </c>
      <c r="E33" s="19">
        <v>1</v>
      </c>
      <c r="F33" s="18" t="s">
        <v>132</v>
      </c>
      <c r="G33" s="18" t="s">
        <v>142</v>
      </c>
      <c r="H33" s="17">
        <v>5833.33</v>
      </c>
      <c r="I33" s="21" t="s">
        <v>54</v>
      </c>
      <c r="J33" s="18" t="str">
        <f t="shared" ref="J33:J34" si="17">IF(N33&lt;&gt;"","закрыт","действующий")</f>
        <v>закрыт</v>
      </c>
      <c r="K33" s="10">
        <v>45691</v>
      </c>
      <c r="L33" s="26"/>
      <c r="N33" s="10">
        <v>45007</v>
      </c>
      <c r="O33" s="26"/>
      <c r="P33" s="10">
        <v>45007</v>
      </c>
    </row>
    <row r="34" spans="1:16" ht="195" x14ac:dyDescent="0.25">
      <c r="A34" s="19">
        <v>31</v>
      </c>
      <c r="B34" s="22" t="s">
        <v>124</v>
      </c>
      <c r="C34" s="25" t="s">
        <v>101</v>
      </c>
      <c r="D34" s="25" t="s">
        <v>136</v>
      </c>
      <c r="E34" s="19">
        <v>1</v>
      </c>
      <c r="F34" s="18" t="s">
        <v>138</v>
      </c>
      <c r="G34" s="18" t="s">
        <v>143</v>
      </c>
      <c r="H34" s="17">
        <v>5833.33</v>
      </c>
      <c r="I34" s="21" t="s">
        <v>54</v>
      </c>
      <c r="J34" s="18" t="str">
        <f t="shared" si="17"/>
        <v>закрыт</v>
      </c>
      <c r="K34" s="10">
        <v>45682</v>
      </c>
      <c r="L34" s="26"/>
      <c r="M34" s="26"/>
      <c r="N34" s="10">
        <v>45071</v>
      </c>
      <c r="O34" s="26"/>
      <c r="P34" s="10">
        <v>45071</v>
      </c>
    </row>
    <row r="35" spans="1:16" ht="31.5" x14ac:dyDescent="0.25">
      <c r="A35" s="19">
        <v>32</v>
      </c>
      <c r="B35" s="19" t="s">
        <v>124</v>
      </c>
      <c r="C35" s="25" t="s">
        <v>101</v>
      </c>
      <c r="D35" s="25" t="s">
        <v>136</v>
      </c>
      <c r="E35" s="19">
        <v>3</v>
      </c>
      <c r="F35" s="18" t="s">
        <v>137</v>
      </c>
      <c r="G35" s="46" t="s">
        <v>145</v>
      </c>
      <c r="H35" s="47"/>
      <c r="I35" s="47"/>
      <c r="J35" s="47"/>
      <c r="K35" s="47"/>
      <c r="L35" s="47"/>
      <c r="M35" s="47"/>
      <c r="N35" s="47"/>
      <c r="O35" s="47"/>
      <c r="P35" s="47"/>
    </row>
    <row r="36" spans="1:16" ht="135" x14ac:dyDescent="0.25">
      <c r="A36" s="19">
        <v>33</v>
      </c>
      <c r="B36" s="19" t="s">
        <v>125</v>
      </c>
      <c r="C36" s="25" t="s">
        <v>139</v>
      </c>
      <c r="D36" s="25" t="s">
        <v>140</v>
      </c>
      <c r="E36" s="19">
        <v>190</v>
      </c>
      <c r="F36" s="18" t="s">
        <v>141</v>
      </c>
      <c r="G36" s="18" t="s">
        <v>144</v>
      </c>
      <c r="H36" s="17">
        <v>418275.4</v>
      </c>
      <c r="I36" s="21" t="s">
        <v>51</v>
      </c>
      <c r="J36" s="18" t="str">
        <f t="shared" ref="J36:J39" si="18">IF(N36&lt;&gt;"","закрыт","действующий")</f>
        <v>действующий</v>
      </c>
      <c r="K36" s="10">
        <v>45689</v>
      </c>
      <c r="L36" s="26"/>
      <c r="M36" s="26"/>
      <c r="N36" s="26"/>
      <c r="O36" s="26"/>
      <c r="P36" s="26"/>
    </row>
    <row r="37" spans="1:16" ht="195" x14ac:dyDescent="0.25">
      <c r="A37" s="19">
        <v>34</v>
      </c>
      <c r="B37" s="19" t="s">
        <v>146</v>
      </c>
      <c r="C37" s="25" t="s">
        <v>151</v>
      </c>
      <c r="D37" s="25" t="s">
        <v>148</v>
      </c>
      <c r="E37" s="19">
        <v>15</v>
      </c>
      <c r="F37" s="18" t="s">
        <v>153</v>
      </c>
      <c r="G37" s="18" t="s">
        <v>156</v>
      </c>
      <c r="H37" s="17">
        <v>38479</v>
      </c>
      <c r="I37" s="21" t="s">
        <v>54</v>
      </c>
      <c r="J37" s="18" t="str">
        <f>IF(N37&lt;&gt;"","закрыт","действующий")</f>
        <v>закрыт</v>
      </c>
      <c r="K37" s="10">
        <v>45718</v>
      </c>
      <c r="L37" s="26"/>
      <c r="M37" s="10"/>
      <c r="N37" s="10">
        <v>45020</v>
      </c>
      <c r="O37" s="26"/>
      <c r="P37" s="10">
        <v>45020</v>
      </c>
    </row>
    <row r="38" spans="1:16" ht="195" x14ac:dyDescent="0.25">
      <c r="A38" s="19">
        <v>35</v>
      </c>
      <c r="B38" s="19" t="s">
        <v>147</v>
      </c>
      <c r="C38" s="25" t="s">
        <v>150</v>
      </c>
      <c r="D38" s="25" t="s">
        <v>55</v>
      </c>
      <c r="E38" s="19">
        <v>1</v>
      </c>
      <c r="F38" s="18" t="s">
        <v>154</v>
      </c>
      <c r="G38" s="18" t="s">
        <v>157</v>
      </c>
      <c r="H38" s="17">
        <v>5833.33</v>
      </c>
      <c r="I38" s="21" t="s">
        <v>54</v>
      </c>
      <c r="J38" s="18" t="str">
        <f t="shared" si="18"/>
        <v>закрыт</v>
      </c>
      <c r="K38" s="10">
        <v>45723</v>
      </c>
      <c r="L38" s="26"/>
      <c r="M38" s="26"/>
      <c r="N38" s="10">
        <v>45108</v>
      </c>
      <c r="O38" s="26"/>
      <c r="P38" s="10">
        <v>45108</v>
      </c>
    </row>
    <row r="39" spans="1:16" ht="195" x14ac:dyDescent="0.25">
      <c r="A39" s="19">
        <v>36</v>
      </c>
      <c r="B39" s="19" t="s">
        <v>149</v>
      </c>
      <c r="C39" s="25" t="s">
        <v>159</v>
      </c>
      <c r="D39" s="25" t="s">
        <v>152</v>
      </c>
      <c r="E39" s="19">
        <v>5</v>
      </c>
      <c r="F39" s="18" t="s">
        <v>155</v>
      </c>
      <c r="G39" s="18" t="s">
        <v>158</v>
      </c>
      <c r="H39" s="17">
        <v>29166.67</v>
      </c>
      <c r="I39" s="21" t="s">
        <v>54</v>
      </c>
      <c r="J39" s="18" t="str">
        <f t="shared" si="18"/>
        <v>закрыт</v>
      </c>
      <c r="K39" s="10">
        <v>45737</v>
      </c>
      <c r="L39" s="26"/>
      <c r="M39" s="26"/>
      <c r="N39" s="10">
        <v>45114</v>
      </c>
      <c r="O39" s="26"/>
      <c r="P39" s="10">
        <v>45114</v>
      </c>
    </row>
    <row r="40" spans="1:16" ht="195" x14ac:dyDescent="0.25">
      <c r="A40" s="19">
        <v>37</v>
      </c>
      <c r="B40" s="19" t="s">
        <v>121</v>
      </c>
      <c r="C40" s="25" t="s">
        <v>127</v>
      </c>
      <c r="D40" s="25" t="s">
        <v>128</v>
      </c>
      <c r="E40" s="19">
        <v>3</v>
      </c>
      <c r="F40" s="18" t="s">
        <v>165</v>
      </c>
      <c r="G40" s="18" t="s">
        <v>166</v>
      </c>
      <c r="H40" s="17">
        <v>17500</v>
      </c>
      <c r="I40" s="21" t="s">
        <v>54</v>
      </c>
      <c r="J40" s="18" t="str">
        <f t="shared" ref="J40:J45" si="19">IF(N40&lt;&gt;"","закрыт","действующий")</f>
        <v>закрыт</v>
      </c>
      <c r="K40" s="10">
        <v>45733</v>
      </c>
      <c r="L40" s="26"/>
      <c r="M40" s="10"/>
      <c r="N40" s="10">
        <v>45022</v>
      </c>
      <c r="O40" s="10"/>
      <c r="P40" s="10">
        <v>45022</v>
      </c>
    </row>
    <row r="41" spans="1:16" ht="195" x14ac:dyDescent="0.25">
      <c r="A41" s="19">
        <v>38</v>
      </c>
      <c r="B41" s="19" t="s">
        <v>167</v>
      </c>
      <c r="C41" s="25" t="s">
        <v>170</v>
      </c>
      <c r="D41" s="25" t="s">
        <v>171</v>
      </c>
      <c r="E41" s="19">
        <v>3</v>
      </c>
      <c r="F41" s="18" t="s">
        <v>169</v>
      </c>
      <c r="G41" s="18" t="s">
        <v>168</v>
      </c>
      <c r="H41" s="17">
        <v>13255</v>
      </c>
      <c r="I41" s="21" t="s">
        <v>54</v>
      </c>
      <c r="J41" s="18" t="str">
        <f t="shared" si="19"/>
        <v>закрыт</v>
      </c>
      <c r="K41" s="10">
        <v>45744</v>
      </c>
      <c r="L41" s="26"/>
      <c r="M41" s="26"/>
      <c r="N41" s="10">
        <v>45134</v>
      </c>
      <c r="O41" s="26"/>
      <c r="P41" s="10">
        <v>45134</v>
      </c>
    </row>
    <row r="42" spans="1:16" ht="195" x14ac:dyDescent="0.25">
      <c r="A42" s="19">
        <v>39</v>
      </c>
      <c r="B42" s="19" t="s">
        <v>160</v>
      </c>
      <c r="C42" s="25" t="s">
        <v>174</v>
      </c>
      <c r="D42" s="25" t="s">
        <v>175</v>
      </c>
      <c r="E42" s="19">
        <v>3</v>
      </c>
      <c r="F42" s="18" t="s">
        <v>173</v>
      </c>
      <c r="G42" s="18" t="s">
        <v>172</v>
      </c>
      <c r="H42" s="17">
        <v>17500</v>
      </c>
      <c r="I42" s="21" t="s">
        <v>54</v>
      </c>
      <c r="J42" s="18" t="str">
        <f t="shared" si="19"/>
        <v>закрыт</v>
      </c>
      <c r="K42" s="10">
        <v>45750</v>
      </c>
      <c r="L42" s="26"/>
      <c r="M42" s="26"/>
      <c r="N42" s="40">
        <v>45140</v>
      </c>
      <c r="O42" s="26"/>
      <c r="P42" s="40">
        <v>45140</v>
      </c>
    </row>
    <row r="43" spans="1:16" ht="195" x14ac:dyDescent="0.25">
      <c r="A43" s="19">
        <v>40</v>
      </c>
      <c r="B43" s="19" t="s">
        <v>161</v>
      </c>
      <c r="C43" s="25" t="s">
        <v>179</v>
      </c>
      <c r="D43" s="25" t="s">
        <v>178</v>
      </c>
      <c r="E43" s="19">
        <v>2.5</v>
      </c>
      <c r="F43" s="18" t="s">
        <v>177</v>
      </c>
      <c r="G43" s="18" t="s">
        <v>176</v>
      </c>
      <c r="H43" s="17">
        <v>14583.33</v>
      </c>
      <c r="I43" s="21" t="s">
        <v>54</v>
      </c>
      <c r="J43" s="18" t="str">
        <f t="shared" si="19"/>
        <v>закрыт</v>
      </c>
      <c r="K43" s="10">
        <v>45751</v>
      </c>
      <c r="L43" s="26"/>
      <c r="M43" s="26"/>
      <c r="N43" s="40">
        <v>45141</v>
      </c>
      <c r="O43" s="41"/>
      <c r="P43" s="40">
        <v>45141</v>
      </c>
    </row>
    <row r="44" spans="1:16" ht="31.5" customHeight="1" x14ac:dyDescent="0.25">
      <c r="A44" s="19">
        <v>41</v>
      </c>
      <c r="B44" s="19" t="s">
        <v>162</v>
      </c>
      <c r="C44" s="25" t="s">
        <v>181</v>
      </c>
      <c r="D44" s="25" t="s">
        <v>182</v>
      </c>
      <c r="E44" s="19">
        <v>180</v>
      </c>
      <c r="F44" s="18" t="s">
        <v>180</v>
      </c>
      <c r="G44" s="48" t="s">
        <v>145</v>
      </c>
      <c r="H44" s="49"/>
      <c r="I44" s="49"/>
      <c r="J44" s="49"/>
      <c r="K44" s="49"/>
      <c r="L44" s="49"/>
      <c r="M44" s="49"/>
      <c r="N44" s="49"/>
      <c r="O44" s="49"/>
      <c r="P44" s="50"/>
    </row>
    <row r="45" spans="1:16" ht="195" customHeight="1" x14ac:dyDescent="0.25">
      <c r="A45" s="19">
        <v>42</v>
      </c>
      <c r="B45" s="19" t="s">
        <v>163</v>
      </c>
      <c r="C45" s="25" t="s">
        <v>188</v>
      </c>
      <c r="D45" s="25" t="s">
        <v>185</v>
      </c>
      <c r="E45" s="19">
        <v>15</v>
      </c>
      <c r="F45" s="18" t="s">
        <v>183</v>
      </c>
      <c r="G45" s="18" t="s">
        <v>184</v>
      </c>
      <c r="H45" s="17">
        <v>13255</v>
      </c>
      <c r="I45" s="21" t="s">
        <v>54</v>
      </c>
      <c r="J45" s="18" t="str">
        <f t="shared" si="19"/>
        <v>закрыт</v>
      </c>
      <c r="K45" s="10">
        <v>45758</v>
      </c>
      <c r="L45" s="26"/>
      <c r="M45" s="26"/>
      <c r="N45" s="10">
        <v>45040</v>
      </c>
      <c r="O45" s="26"/>
      <c r="P45" s="10">
        <v>45040</v>
      </c>
    </row>
    <row r="46" spans="1:16" ht="63" x14ac:dyDescent="0.25">
      <c r="A46" s="19">
        <v>43</v>
      </c>
      <c r="B46" s="19" t="s">
        <v>164</v>
      </c>
      <c r="C46" s="25"/>
      <c r="D46" s="25" t="s">
        <v>187</v>
      </c>
      <c r="E46" s="19">
        <v>30</v>
      </c>
      <c r="F46" s="18" t="s">
        <v>186</v>
      </c>
      <c r="G46" s="48" t="s">
        <v>145</v>
      </c>
      <c r="H46" s="49"/>
      <c r="I46" s="49"/>
      <c r="J46" s="49"/>
      <c r="K46" s="49"/>
      <c r="L46" s="49"/>
      <c r="M46" s="49"/>
      <c r="N46" s="49"/>
      <c r="O46" s="49"/>
      <c r="P46" s="50"/>
    </row>
    <row r="47" spans="1:16" ht="195" customHeight="1" x14ac:dyDescent="0.25">
      <c r="A47" s="19">
        <v>44</v>
      </c>
      <c r="B47" s="19" t="s">
        <v>189</v>
      </c>
      <c r="C47" s="25" t="s">
        <v>190</v>
      </c>
      <c r="D47" s="25" t="s">
        <v>191</v>
      </c>
      <c r="E47" s="19">
        <v>6</v>
      </c>
      <c r="F47" s="18" t="s">
        <v>192</v>
      </c>
      <c r="G47" s="18" t="s">
        <v>193</v>
      </c>
      <c r="H47" s="17">
        <v>14583.33</v>
      </c>
      <c r="I47" s="21" t="s">
        <v>54</v>
      </c>
      <c r="J47" s="18" t="str">
        <f t="shared" ref="J47:J54" si="20">IF(N47&lt;&gt;"","закрыт","действующий")</f>
        <v>закрыт</v>
      </c>
      <c r="K47" s="10">
        <v>45761</v>
      </c>
      <c r="L47" s="26"/>
      <c r="M47" s="26"/>
      <c r="N47" s="39">
        <v>45152</v>
      </c>
      <c r="O47" s="26"/>
      <c r="P47" s="39">
        <v>45152</v>
      </c>
    </row>
    <row r="48" spans="1:16" ht="195" customHeight="1" x14ac:dyDescent="0.25">
      <c r="A48" s="19">
        <v>45</v>
      </c>
      <c r="B48" s="19" t="s">
        <v>194</v>
      </c>
      <c r="C48" s="25" t="s">
        <v>195</v>
      </c>
      <c r="D48" s="25" t="s">
        <v>196</v>
      </c>
      <c r="E48" s="19">
        <v>15</v>
      </c>
      <c r="F48" s="18" t="s">
        <v>197</v>
      </c>
      <c r="G48" s="18" t="s">
        <v>198</v>
      </c>
      <c r="H48" s="17">
        <v>38479</v>
      </c>
      <c r="I48" s="21" t="s">
        <v>54</v>
      </c>
      <c r="J48" s="18" t="str">
        <f t="shared" si="20"/>
        <v>закрыт</v>
      </c>
      <c r="K48" s="10">
        <v>45761</v>
      </c>
      <c r="L48" s="26"/>
      <c r="M48" s="26"/>
      <c r="N48" s="39">
        <v>45149</v>
      </c>
      <c r="O48" s="26"/>
      <c r="P48" s="39">
        <v>45149</v>
      </c>
    </row>
    <row r="49" spans="1:20" ht="195" customHeight="1" x14ac:dyDescent="0.25">
      <c r="A49" s="19">
        <v>46</v>
      </c>
      <c r="B49" s="19" t="s">
        <v>199</v>
      </c>
      <c r="C49" s="25" t="s">
        <v>170</v>
      </c>
      <c r="D49" s="25" t="s">
        <v>204</v>
      </c>
      <c r="E49" s="19">
        <v>7</v>
      </c>
      <c r="F49" s="18" t="s">
        <v>205</v>
      </c>
      <c r="G49" s="48" t="s">
        <v>145</v>
      </c>
      <c r="H49" s="49"/>
      <c r="I49" s="49"/>
      <c r="J49" s="49"/>
      <c r="K49" s="49"/>
      <c r="L49" s="49"/>
      <c r="M49" s="49"/>
      <c r="N49" s="49"/>
      <c r="O49" s="49"/>
      <c r="P49" s="50"/>
    </row>
    <row r="50" spans="1:20" ht="195" customHeight="1" x14ac:dyDescent="0.25">
      <c r="A50" s="19">
        <v>47</v>
      </c>
      <c r="B50" s="19" t="s">
        <v>200</v>
      </c>
      <c r="C50" s="25" t="s">
        <v>99</v>
      </c>
      <c r="D50" s="25" t="s">
        <v>206</v>
      </c>
      <c r="E50" s="19">
        <v>15</v>
      </c>
      <c r="F50" s="18" t="s">
        <v>207</v>
      </c>
      <c r="G50" s="18" t="s">
        <v>208</v>
      </c>
      <c r="H50" s="17">
        <v>38479</v>
      </c>
      <c r="I50" s="21" t="s">
        <v>54</v>
      </c>
      <c r="J50" s="18" t="str">
        <f t="shared" si="20"/>
        <v>закрыт</v>
      </c>
      <c r="K50" s="10">
        <v>45768</v>
      </c>
      <c r="L50" s="26"/>
      <c r="M50" s="26"/>
      <c r="N50" s="39">
        <v>45159</v>
      </c>
      <c r="O50" s="26"/>
      <c r="P50" s="39">
        <v>45159</v>
      </c>
    </row>
    <row r="51" spans="1:20" ht="195" customHeight="1" x14ac:dyDescent="0.25">
      <c r="A51" s="19">
        <v>48</v>
      </c>
      <c r="B51" s="19" t="s">
        <v>216</v>
      </c>
      <c r="C51" s="25" t="s">
        <v>99</v>
      </c>
      <c r="D51" s="25" t="s">
        <v>206</v>
      </c>
      <c r="E51" s="19">
        <v>10</v>
      </c>
      <c r="F51" s="18" t="s">
        <v>209</v>
      </c>
      <c r="G51" s="18" t="s">
        <v>210</v>
      </c>
      <c r="H51" s="17">
        <v>38479</v>
      </c>
      <c r="I51" s="21" t="s">
        <v>54</v>
      </c>
      <c r="J51" s="18" t="str">
        <f t="shared" si="20"/>
        <v>закрыт</v>
      </c>
      <c r="K51" s="10">
        <v>45767</v>
      </c>
      <c r="L51" s="26"/>
      <c r="M51" s="26"/>
      <c r="N51" s="39">
        <v>45156</v>
      </c>
      <c r="O51" s="26"/>
      <c r="P51" s="39">
        <v>45156</v>
      </c>
    </row>
    <row r="52" spans="1:20" ht="78.75" x14ac:dyDescent="0.25">
      <c r="A52" s="19">
        <v>49</v>
      </c>
      <c r="B52" s="19" t="s">
        <v>217</v>
      </c>
      <c r="C52" s="25" t="s">
        <v>170</v>
      </c>
      <c r="D52" s="25" t="s">
        <v>212</v>
      </c>
      <c r="E52" s="19">
        <v>15</v>
      </c>
      <c r="F52" s="18" t="s">
        <v>211</v>
      </c>
      <c r="G52" s="48" t="s">
        <v>145</v>
      </c>
      <c r="H52" s="49"/>
      <c r="I52" s="49"/>
      <c r="J52" s="49"/>
      <c r="K52" s="49"/>
      <c r="L52" s="49"/>
      <c r="M52" s="49"/>
      <c r="N52" s="49"/>
      <c r="O52" s="49"/>
      <c r="P52" s="50"/>
    </row>
    <row r="53" spans="1:20" ht="195" customHeight="1" x14ac:dyDescent="0.25">
      <c r="A53" s="19">
        <v>50</v>
      </c>
      <c r="B53" s="19" t="s">
        <v>215</v>
      </c>
      <c r="C53" s="25" t="s">
        <v>218</v>
      </c>
      <c r="D53" s="25" t="s">
        <v>219</v>
      </c>
      <c r="E53" s="19">
        <v>15</v>
      </c>
      <c r="F53" s="18" t="s">
        <v>213</v>
      </c>
      <c r="G53" s="18" t="s">
        <v>214</v>
      </c>
      <c r="H53" s="17">
        <v>38479</v>
      </c>
      <c r="I53" s="21" t="s">
        <v>54</v>
      </c>
      <c r="J53" s="18" t="str">
        <f t="shared" si="20"/>
        <v>закрыт</v>
      </c>
      <c r="K53" s="10">
        <v>45779</v>
      </c>
      <c r="L53" s="26"/>
      <c r="M53" s="26"/>
      <c r="N53" s="29">
        <v>45118</v>
      </c>
      <c r="O53" s="29"/>
      <c r="P53" s="29">
        <v>45118</v>
      </c>
    </row>
    <row r="54" spans="1:20" ht="195" customHeight="1" x14ac:dyDescent="0.25">
      <c r="A54" s="19">
        <v>51</v>
      </c>
      <c r="B54" s="19" t="s">
        <v>164</v>
      </c>
      <c r="C54" s="25" t="s">
        <v>170</v>
      </c>
      <c r="D54" s="25" t="s">
        <v>204</v>
      </c>
      <c r="E54" s="19">
        <v>30</v>
      </c>
      <c r="F54" s="18" t="s">
        <v>220</v>
      </c>
      <c r="G54" s="18" t="s">
        <v>221</v>
      </c>
      <c r="H54" s="17">
        <v>38479</v>
      </c>
      <c r="I54" s="21" t="s">
        <v>54</v>
      </c>
      <c r="J54" s="18" t="str">
        <f t="shared" si="20"/>
        <v>закрыт</v>
      </c>
      <c r="K54" s="10">
        <v>45774</v>
      </c>
      <c r="L54" s="26"/>
      <c r="M54" s="26"/>
      <c r="N54" s="39">
        <v>45171</v>
      </c>
      <c r="O54" s="26"/>
      <c r="P54" s="39">
        <v>45171</v>
      </c>
    </row>
    <row r="55" spans="1:20" ht="195" customHeight="1" x14ac:dyDescent="0.25">
      <c r="A55" s="19">
        <v>52</v>
      </c>
      <c r="B55" s="19" t="s">
        <v>201</v>
      </c>
      <c r="C55" s="25" t="s">
        <v>240</v>
      </c>
      <c r="D55" s="25" t="s">
        <v>241</v>
      </c>
      <c r="E55" s="19">
        <v>66.8</v>
      </c>
      <c r="F55" s="18" t="s">
        <v>222</v>
      </c>
      <c r="G55" s="18" t="s">
        <v>225</v>
      </c>
      <c r="H55" s="17">
        <v>104881</v>
      </c>
      <c r="I55" s="21" t="s">
        <v>54</v>
      </c>
      <c r="J55" s="29" t="str">
        <f t="shared" ref="J55:J57" si="21">IF(N55&lt;&gt;"","закрыт","действующий")</f>
        <v>действующий</v>
      </c>
      <c r="K55" s="10">
        <v>45788</v>
      </c>
      <c r="L55" s="26"/>
      <c r="M55" s="26"/>
      <c r="N55" s="26"/>
      <c r="O55" s="26"/>
      <c r="P55" s="26"/>
    </row>
    <row r="56" spans="1:20" ht="195" customHeight="1" x14ac:dyDescent="0.25">
      <c r="A56" s="19">
        <v>53</v>
      </c>
      <c r="B56" s="19" t="s">
        <v>202</v>
      </c>
      <c r="C56" s="25" t="s">
        <v>95</v>
      </c>
      <c r="D56" s="25" t="s">
        <v>128</v>
      </c>
      <c r="E56" s="19">
        <v>2</v>
      </c>
      <c r="F56" s="18" t="s">
        <v>223</v>
      </c>
      <c r="G56" s="18" t="s">
        <v>226</v>
      </c>
      <c r="H56" s="17"/>
      <c r="I56" s="21" t="s">
        <v>54</v>
      </c>
      <c r="J56" s="29" t="str">
        <f t="shared" si="21"/>
        <v>закрыт</v>
      </c>
      <c r="K56" s="10">
        <v>45789</v>
      </c>
      <c r="L56" s="26"/>
      <c r="M56" s="26"/>
      <c r="N56" s="39">
        <v>45181</v>
      </c>
      <c r="O56" s="26"/>
      <c r="P56" s="39">
        <v>45181</v>
      </c>
    </row>
    <row r="57" spans="1:20" ht="195" customHeight="1" x14ac:dyDescent="0.25">
      <c r="A57" s="19">
        <v>54</v>
      </c>
      <c r="B57" s="19" t="s">
        <v>203</v>
      </c>
      <c r="C57" s="25" t="s">
        <v>179</v>
      </c>
      <c r="D57" s="25" t="s">
        <v>250</v>
      </c>
      <c r="E57" s="19">
        <v>15</v>
      </c>
      <c r="F57" s="29" t="s">
        <v>224</v>
      </c>
      <c r="G57" s="18" t="s">
        <v>227</v>
      </c>
      <c r="H57" s="17">
        <v>38479</v>
      </c>
      <c r="I57" s="21" t="s">
        <v>54</v>
      </c>
      <c r="J57" s="29" t="str">
        <f t="shared" si="21"/>
        <v>закрыт</v>
      </c>
      <c r="K57" s="10">
        <v>45789</v>
      </c>
      <c r="L57" s="26"/>
      <c r="M57" s="26"/>
      <c r="N57" s="39">
        <v>45181</v>
      </c>
      <c r="O57" s="26"/>
      <c r="P57" s="39">
        <v>45181</v>
      </c>
    </row>
    <row r="58" spans="1:20" ht="31.5" x14ac:dyDescent="0.25">
      <c r="A58" s="19">
        <v>55</v>
      </c>
      <c r="B58" s="22" t="s">
        <v>228</v>
      </c>
      <c r="G58" s="48" t="s">
        <v>145</v>
      </c>
      <c r="H58" s="49"/>
      <c r="I58" s="49"/>
      <c r="J58" s="49"/>
      <c r="K58" s="49"/>
      <c r="L58" s="49"/>
      <c r="M58" s="49"/>
      <c r="N58" s="49"/>
      <c r="O58" s="49"/>
      <c r="P58" s="50"/>
    </row>
    <row r="59" spans="1:20" ht="195" customHeight="1" x14ac:dyDescent="0.25">
      <c r="A59" s="19">
        <v>56</v>
      </c>
      <c r="B59" s="22" t="s">
        <v>229</v>
      </c>
      <c r="C59" s="31" t="s">
        <v>251</v>
      </c>
      <c r="D59" s="32" t="s">
        <v>152</v>
      </c>
      <c r="E59" s="33">
        <v>30</v>
      </c>
      <c r="F59" s="34" t="s">
        <v>252</v>
      </c>
      <c r="G59" s="18" t="s">
        <v>242</v>
      </c>
      <c r="H59" s="35">
        <v>45939</v>
      </c>
      <c r="I59" s="21" t="s">
        <v>54</v>
      </c>
      <c r="J59" s="29" t="str">
        <f t="shared" ref="J59:J93" si="22">IF(N59&lt;&gt;"","закрыт","действующий")</f>
        <v>закрыт</v>
      </c>
      <c r="K59" s="10">
        <v>45795</v>
      </c>
      <c r="N59" s="42">
        <v>45187</v>
      </c>
      <c r="P59" s="42">
        <v>45187</v>
      </c>
    </row>
    <row r="60" spans="1:20" ht="31.5" customHeight="1" x14ac:dyDescent="0.25">
      <c r="A60" s="19">
        <v>57</v>
      </c>
      <c r="B60" s="22" t="s">
        <v>230</v>
      </c>
      <c r="C60" s="31" t="s">
        <v>195</v>
      </c>
      <c r="D60" s="32" t="s">
        <v>250</v>
      </c>
      <c r="E60" s="33">
        <v>40</v>
      </c>
      <c r="F60" s="31" t="s">
        <v>253</v>
      </c>
      <c r="G60" s="48" t="s">
        <v>145</v>
      </c>
      <c r="H60" s="49"/>
      <c r="I60" s="49"/>
      <c r="J60" s="49"/>
      <c r="K60" s="49"/>
      <c r="L60" s="49"/>
      <c r="M60" s="49"/>
      <c r="N60" s="49"/>
      <c r="O60" s="49"/>
      <c r="P60" s="50"/>
    </row>
    <row r="61" spans="1:20" ht="220.5" customHeight="1" x14ac:dyDescent="0.25">
      <c r="A61" s="19">
        <v>58</v>
      </c>
      <c r="B61" s="22" t="s">
        <v>231</v>
      </c>
      <c r="C61" s="31" t="s">
        <v>92</v>
      </c>
      <c r="D61" s="32" t="s">
        <v>128</v>
      </c>
      <c r="E61" s="33">
        <v>1</v>
      </c>
      <c r="F61" s="22" t="s">
        <v>254</v>
      </c>
      <c r="G61" s="25" t="s">
        <v>243</v>
      </c>
      <c r="H61" s="25">
        <v>5833.33</v>
      </c>
      <c r="I61" s="19" t="s">
        <v>54</v>
      </c>
      <c r="J61" s="29" t="str">
        <f t="shared" si="22"/>
        <v>закрыт</v>
      </c>
      <c r="K61" s="18">
        <v>45802</v>
      </c>
      <c r="L61" s="17"/>
      <c r="M61" s="21"/>
      <c r="N61" s="18">
        <v>45191</v>
      </c>
      <c r="O61" s="10"/>
      <c r="P61" s="18">
        <v>45191</v>
      </c>
      <c r="Q61" s="26"/>
      <c r="R61" s="10"/>
      <c r="S61" s="26"/>
      <c r="T61" s="10"/>
    </row>
    <row r="62" spans="1:20" ht="195" customHeight="1" x14ac:dyDescent="0.25">
      <c r="A62" s="19">
        <v>59</v>
      </c>
      <c r="B62" s="19" t="s">
        <v>232</v>
      </c>
      <c r="C62" s="25" t="s">
        <v>255</v>
      </c>
      <c r="D62" s="25" t="s">
        <v>128</v>
      </c>
      <c r="E62" s="19">
        <v>3</v>
      </c>
      <c r="F62" s="18" t="s">
        <v>256</v>
      </c>
      <c r="G62" s="18" t="s">
        <v>244</v>
      </c>
      <c r="H62" s="17">
        <v>4433.33</v>
      </c>
      <c r="I62" s="21" t="s">
        <v>54</v>
      </c>
      <c r="J62" s="29" t="str">
        <f t="shared" si="22"/>
        <v>закрыт</v>
      </c>
      <c r="K62" s="10">
        <v>45806</v>
      </c>
      <c r="L62" s="26"/>
      <c r="M62" s="26"/>
      <c r="N62" s="39">
        <v>45198</v>
      </c>
      <c r="O62" s="26"/>
      <c r="P62" s="39">
        <v>45198</v>
      </c>
    </row>
    <row r="63" spans="1:20" ht="15.75" x14ac:dyDescent="0.25">
      <c r="A63" s="19">
        <v>60</v>
      </c>
      <c r="B63" s="22" t="s">
        <v>233</v>
      </c>
      <c r="D63" s="32" t="s">
        <v>258</v>
      </c>
      <c r="E63" s="33">
        <v>5</v>
      </c>
      <c r="F63" t="s">
        <v>257</v>
      </c>
      <c r="G63" s="48" t="s">
        <v>145</v>
      </c>
      <c r="H63" s="49"/>
      <c r="I63" s="49"/>
      <c r="J63" s="49"/>
      <c r="K63" s="49"/>
      <c r="L63" s="49"/>
      <c r="M63" s="49"/>
      <c r="N63" s="49"/>
      <c r="O63" s="49"/>
      <c r="P63" s="50"/>
    </row>
    <row r="64" spans="1:20" ht="195" customHeight="1" x14ac:dyDescent="0.25">
      <c r="A64" s="19">
        <v>61</v>
      </c>
      <c r="B64" s="19" t="s">
        <v>234</v>
      </c>
      <c r="C64" s="25" t="s">
        <v>255</v>
      </c>
      <c r="D64" s="25" t="s">
        <v>128</v>
      </c>
      <c r="E64" s="19">
        <v>5</v>
      </c>
      <c r="F64" s="18" t="s">
        <v>259</v>
      </c>
      <c r="G64" s="18" t="s">
        <v>245</v>
      </c>
      <c r="H64" s="17">
        <v>28161</v>
      </c>
      <c r="I64" s="21" t="s">
        <v>54</v>
      </c>
      <c r="J64" s="29" t="str">
        <f t="shared" si="22"/>
        <v>действующий</v>
      </c>
      <c r="K64" s="10">
        <v>45821</v>
      </c>
      <c r="L64" s="26"/>
      <c r="M64" s="26"/>
      <c r="N64" s="26"/>
      <c r="O64" s="26"/>
      <c r="P64" s="26"/>
    </row>
    <row r="65" spans="1:16" ht="195" customHeight="1" x14ac:dyDescent="0.25">
      <c r="A65" s="19">
        <v>62</v>
      </c>
      <c r="B65" s="19" t="s">
        <v>235</v>
      </c>
      <c r="C65" s="25" t="s">
        <v>159</v>
      </c>
      <c r="D65" s="25" t="s">
        <v>260</v>
      </c>
      <c r="E65" s="19">
        <v>15</v>
      </c>
      <c r="F65" s="18" t="s">
        <v>261</v>
      </c>
      <c r="G65" s="18" t="s">
        <v>246</v>
      </c>
      <c r="H65" s="17">
        <v>38479</v>
      </c>
      <c r="I65" s="21" t="s">
        <v>54</v>
      </c>
      <c r="J65" s="29" t="str">
        <f t="shared" si="22"/>
        <v>закрыт</v>
      </c>
      <c r="K65" s="10">
        <v>45806</v>
      </c>
      <c r="L65" s="26"/>
      <c r="M65" s="26"/>
      <c r="N65" s="29">
        <v>45117</v>
      </c>
      <c r="O65" s="26"/>
      <c r="P65" s="29">
        <v>45117</v>
      </c>
    </row>
    <row r="66" spans="1:16" ht="195" customHeight="1" x14ac:dyDescent="0.25">
      <c r="A66" s="19">
        <v>63</v>
      </c>
      <c r="B66" s="19" t="s">
        <v>236</v>
      </c>
      <c r="C66" s="25" t="s">
        <v>262</v>
      </c>
      <c r="D66" s="25" t="s">
        <v>263</v>
      </c>
      <c r="E66" s="19">
        <v>7.5</v>
      </c>
      <c r="F66" s="18" t="s">
        <v>264</v>
      </c>
      <c r="G66" s="18" t="s">
        <v>247</v>
      </c>
      <c r="H66" s="17">
        <v>38479</v>
      </c>
      <c r="I66" s="21" t="s">
        <v>54</v>
      </c>
      <c r="J66" s="29" t="str">
        <f t="shared" si="22"/>
        <v>закрыт</v>
      </c>
      <c r="K66" s="10">
        <v>45809</v>
      </c>
      <c r="L66" s="26"/>
      <c r="M66" s="26"/>
      <c r="N66" s="29">
        <v>45120</v>
      </c>
      <c r="O66" s="26"/>
      <c r="P66" s="29">
        <v>45120</v>
      </c>
    </row>
    <row r="67" spans="1:16" ht="195" customHeight="1" x14ac:dyDescent="0.25">
      <c r="A67" s="19">
        <v>64</v>
      </c>
      <c r="B67" s="19" t="s">
        <v>237</v>
      </c>
      <c r="C67" s="25" t="s">
        <v>267</v>
      </c>
      <c r="D67" s="25" t="s">
        <v>266</v>
      </c>
      <c r="E67" s="19">
        <v>8</v>
      </c>
      <c r="F67" s="18" t="s">
        <v>265</v>
      </c>
      <c r="G67" s="18" t="s">
        <v>248</v>
      </c>
      <c r="H67" s="17">
        <v>13255</v>
      </c>
      <c r="I67" s="21" t="s">
        <v>54</v>
      </c>
      <c r="J67" s="29" t="str">
        <f t="shared" si="22"/>
        <v>действующий</v>
      </c>
      <c r="K67" s="10">
        <v>45815</v>
      </c>
      <c r="L67" s="26"/>
      <c r="M67" s="26"/>
      <c r="N67" s="26"/>
      <c r="O67" s="26"/>
      <c r="P67" s="26"/>
    </row>
    <row r="68" spans="1:16" ht="31.5" customHeight="1" x14ac:dyDescent="0.25">
      <c r="A68" s="19">
        <v>65</v>
      </c>
      <c r="B68" s="22" t="s">
        <v>238</v>
      </c>
      <c r="C68" s="31" t="s">
        <v>270</v>
      </c>
      <c r="D68" s="32" t="s">
        <v>268</v>
      </c>
      <c r="E68" s="33">
        <v>200</v>
      </c>
      <c r="F68" t="s">
        <v>269</v>
      </c>
      <c r="G68" s="48" t="s">
        <v>249</v>
      </c>
      <c r="H68" s="49"/>
      <c r="I68" s="49"/>
      <c r="J68" s="49"/>
      <c r="K68" s="49"/>
      <c r="L68" s="49"/>
      <c r="M68" s="49"/>
      <c r="N68" s="49"/>
      <c r="O68" s="49"/>
      <c r="P68" s="50"/>
    </row>
    <row r="69" spans="1:16" ht="195" customHeight="1" x14ac:dyDescent="0.25">
      <c r="A69" s="19">
        <v>66</v>
      </c>
      <c r="B69" s="19" t="s">
        <v>239</v>
      </c>
      <c r="C69" s="25" t="s">
        <v>262</v>
      </c>
      <c r="D69" s="25" t="s">
        <v>258</v>
      </c>
      <c r="E69" s="19">
        <v>5</v>
      </c>
      <c r="F69" s="18" t="s">
        <v>271</v>
      </c>
      <c r="G69" s="18" t="s">
        <v>272</v>
      </c>
      <c r="H69" s="17">
        <v>28161</v>
      </c>
      <c r="I69" s="21" t="s">
        <v>54</v>
      </c>
      <c r="J69" s="29" t="str">
        <f t="shared" si="22"/>
        <v>действующий</v>
      </c>
      <c r="K69" s="10">
        <v>45815</v>
      </c>
      <c r="L69" s="26"/>
      <c r="M69" s="26"/>
      <c r="N69" s="26"/>
      <c r="O69" s="26"/>
      <c r="P69" s="26"/>
    </row>
    <row r="70" spans="1:16" ht="15.75" customHeight="1" x14ac:dyDescent="0.25">
      <c r="A70" s="19">
        <v>67</v>
      </c>
      <c r="B70" s="19" t="s">
        <v>273</v>
      </c>
      <c r="C70" s="25" t="s">
        <v>101</v>
      </c>
      <c r="D70" s="25" t="s">
        <v>128</v>
      </c>
      <c r="E70" s="19">
        <v>3</v>
      </c>
      <c r="F70" s="18" t="s">
        <v>286</v>
      </c>
      <c r="G70" s="18" t="s">
        <v>145</v>
      </c>
      <c r="H70" s="17"/>
      <c r="I70" s="21"/>
      <c r="J70" s="29"/>
      <c r="K70" s="10"/>
      <c r="L70" s="26"/>
      <c r="M70" s="26"/>
      <c r="N70" s="26"/>
      <c r="O70" s="26"/>
      <c r="P70" s="26"/>
    </row>
    <row r="71" spans="1:16" ht="195" customHeight="1" x14ac:dyDescent="0.25">
      <c r="A71" s="19">
        <v>68</v>
      </c>
      <c r="B71" s="19" t="s">
        <v>274</v>
      </c>
      <c r="C71" s="25" t="s">
        <v>179</v>
      </c>
      <c r="D71" s="25" t="s">
        <v>289</v>
      </c>
      <c r="E71" s="19">
        <v>5</v>
      </c>
      <c r="F71" s="18" t="s">
        <v>291</v>
      </c>
      <c r="G71" s="18" t="s">
        <v>290</v>
      </c>
      <c r="H71" s="17">
        <v>28161</v>
      </c>
      <c r="I71" s="21" t="s">
        <v>54</v>
      </c>
      <c r="J71" s="29" t="str">
        <f t="shared" si="22"/>
        <v>действующий</v>
      </c>
      <c r="K71" s="10">
        <v>45821</v>
      </c>
      <c r="L71" s="26"/>
      <c r="M71" s="26"/>
      <c r="N71" s="26"/>
      <c r="O71" s="26"/>
      <c r="P71" s="26"/>
    </row>
    <row r="72" spans="1:16" ht="47.25" x14ac:dyDescent="0.25">
      <c r="A72" s="19">
        <v>69</v>
      </c>
      <c r="B72" s="19" t="s">
        <v>275</v>
      </c>
      <c r="C72" s="25" t="s">
        <v>195</v>
      </c>
      <c r="D72" s="25" t="s">
        <v>250</v>
      </c>
      <c r="E72" s="19">
        <v>40</v>
      </c>
      <c r="F72" s="18" t="s">
        <v>292</v>
      </c>
      <c r="G72" s="18" t="s">
        <v>145</v>
      </c>
      <c r="H72" s="17"/>
      <c r="I72" s="21"/>
      <c r="J72" s="29"/>
      <c r="K72" s="10"/>
      <c r="L72" s="26"/>
      <c r="M72" s="26"/>
      <c r="N72" s="26"/>
      <c r="O72" s="26"/>
      <c r="P72" s="26"/>
    </row>
    <row r="73" spans="1:16" ht="195" customHeight="1" x14ac:dyDescent="0.25">
      <c r="A73" s="19">
        <v>70</v>
      </c>
      <c r="B73" s="19" t="s">
        <v>276</v>
      </c>
      <c r="C73" s="25" t="s">
        <v>294</v>
      </c>
      <c r="D73" s="25" t="s">
        <v>295</v>
      </c>
      <c r="E73" s="19">
        <v>15</v>
      </c>
      <c r="F73" s="18" t="s">
        <v>293</v>
      </c>
      <c r="G73" s="18" t="s">
        <v>296</v>
      </c>
      <c r="H73" s="17">
        <v>29196.66</v>
      </c>
      <c r="I73" s="21" t="s">
        <v>54</v>
      </c>
      <c r="J73" s="29" t="str">
        <f t="shared" si="22"/>
        <v>действующий</v>
      </c>
      <c r="K73" s="10">
        <v>45828</v>
      </c>
      <c r="L73" s="26"/>
      <c r="M73" s="26"/>
      <c r="N73" s="26"/>
      <c r="O73" s="26"/>
      <c r="P73" s="26"/>
    </row>
    <row r="74" spans="1:16" ht="31.5" customHeight="1" x14ac:dyDescent="0.25">
      <c r="A74" s="19">
        <v>71</v>
      </c>
      <c r="B74" s="19" t="s">
        <v>277</v>
      </c>
      <c r="C74" s="25" t="s">
        <v>299</v>
      </c>
      <c r="D74" s="25" t="s">
        <v>298</v>
      </c>
      <c r="E74" s="19">
        <v>300</v>
      </c>
      <c r="F74" s="18" t="s">
        <v>297</v>
      </c>
      <c r="G74" s="18" t="s">
        <v>249</v>
      </c>
      <c r="H74" s="17"/>
      <c r="I74" s="21"/>
      <c r="J74" s="29"/>
      <c r="K74" s="10"/>
      <c r="L74" s="26"/>
      <c r="M74" s="26"/>
      <c r="N74" s="26"/>
      <c r="O74" s="26"/>
      <c r="P74" s="26"/>
    </row>
    <row r="75" spans="1:16" ht="195" customHeight="1" x14ac:dyDescent="0.25">
      <c r="A75" s="19">
        <v>72</v>
      </c>
      <c r="B75" s="19" t="s">
        <v>278</v>
      </c>
      <c r="C75" s="25" t="s">
        <v>101</v>
      </c>
      <c r="D75" s="25" t="s">
        <v>301</v>
      </c>
      <c r="E75" s="19">
        <v>2</v>
      </c>
      <c r="F75" s="18" t="s">
        <v>302</v>
      </c>
      <c r="G75" s="18" t="s">
        <v>300</v>
      </c>
      <c r="H75" s="17">
        <v>11666.67</v>
      </c>
      <c r="I75" s="21" t="s">
        <v>54</v>
      </c>
      <c r="J75" s="29" t="str">
        <f t="shared" si="22"/>
        <v>действующий</v>
      </c>
      <c r="K75" s="10">
        <v>45821</v>
      </c>
      <c r="L75" s="26"/>
      <c r="M75" s="26"/>
      <c r="N75" s="26"/>
      <c r="O75" s="26"/>
      <c r="P75" s="26"/>
    </row>
    <row r="76" spans="1:16" ht="31.5" x14ac:dyDescent="0.25">
      <c r="A76" s="19">
        <v>73</v>
      </c>
      <c r="B76" s="19" t="s">
        <v>279</v>
      </c>
      <c r="C76" s="25" t="s">
        <v>304</v>
      </c>
      <c r="D76" s="25" t="s">
        <v>128</v>
      </c>
      <c r="E76" s="19">
        <v>5</v>
      </c>
      <c r="F76" s="18" t="s">
        <v>303</v>
      </c>
      <c r="G76" s="18" t="s">
        <v>145</v>
      </c>
      <c r="H76" s="17"/>
      <c r="I76" s="21"/>
      <c r="J76" s="29"/>
      <c r="K76" s="10"/>
      <c r="L76" s="26"/>
      <c r="M76" s="26"/>
      <c r="N76" s="26"/>
      <c r="O76" s="26"/>
      <c r="P76" s="26"/>
    </row>
    <row r="77" spans="1:16" ht="195" customHeight="1" x14ac:dyDescent="0.25">
      <c r="A77" s="19">
        <v>74</v>
      </c>
      <c r="B77" s="19" t="s">
        <v>280</v>
      </c>
      <c r="C77" s="25" t="s">
        <v>99</v>
      </c>
      <c r="D77" s="25" t="s">
        <v>260</v>
      </c>
      <c r="E77" s="19">
        <v>15</v>
      </c>
      <c r="F77" s="18" t="s">
        <v>306</v>
      </c>
      <c r="G77" s="18" t="s">
        <v>305</v>
      </c>
      <c r="H77" s="17">
        <v>38479</v>
      </c>
      <c r="I77" s="21" t="s">
        <v>54</v>
      </c>
      <c r="J77" s="29" t="str">
        <f t="shared" si="22"/>
        <v>действующий</v>
      </c>
      <c r="K77" s="10">
        <v>45834</v>
      </c>
      <c r="L77" s="26"/>
      <c r="M77" s="26"/>
      <c r="N77" s="26"/>
      <c r="O77" s="26"/>
      <c r="P77" s="26"/>
    </row>
    <row r="78" spans="1:16" ht="252" x14ac:dyDescent="0.25">
      <c r="A78" s="19">
        <v>75</v>
      </c>
      <c r="B78" s="19" t="s">
        <v>281</v>
      </c>
      <c r="C78" s="25" t="s">
        <v>308</v>
      </c>
      <c r="D78" s="25" t="s">
        <v>309</v>
      </c>
      <c r="E78" s="19">
        <v>20</v>
      </c>
      <c r="F78" s="18" t="s">
        <v>310</v>
      </c>
      <c r="G78" s="18" t="s">
        <v>307</v>
      </c>
      <c r="H78" s="17">
        <v>38479</v>
      </c>
      <c r="I78" s="21" t="s">
        <v>54</v>
      </c>
      <c r="J78" s="29" t="str">
        <f t="shared" si="22"/>
        <v>действующий</v>
      </c>
      <c r="K78" s="10">
        <v>45836</v>
      </c>
      <c r="L78" s="26"/>
      <c r="M78" s="26"/>
      <c r="N78" s="26"/>
      <c r="O78" s="26"/>
      <c r="P78" s="26"/>
    </row>
    <row r="79" spans="1:16" ht="31.5" x14ac:dyDescent="0.25">
      <c r="A79" s="19">
        <v>76</v>
      </c>
      <c r="B79" s="19" t="s">
        <v>273</v>
      </c>
      <c r="C79" s="25" t="s">
        <v>101</v>
      </c>
      <c r="D79" s="25" t="s">
        <v>128</v>
      </c>
      <c r="E79" s="19">
        <v>1</v>
      </c>
      <c r="F79" s="18" t="s">
        <v>287</v>
      </c>
      <c r="G79" s="48" t="s">
        <v>145</v>
      </c>
      <c r="H79" s="49"/>
      <c r="I79" s="49"/>
      <c r="J79" s="49"/>
      <c r="K79" s="49"/>
      <c r="L79" s="49"/>
      <c r="M79" s="49"/>
      <c r="N79" s="49"/>
      <c r="O79" s="49"/>
      <c r="P79" s="50"/>
    </row>
    <row r="80" spans="1:16" ht="195" customHeight="1" x14ac:dyDescent="0.25">
      <c r="A80" s="19">
        <v>77</v>
      </c>
      <c r="B80" s="19" t="s">
        <v>282</v>
      </c>
      <c r="C80" s="25" t="s">
        <v>179</v>
      </c>
      <c r="D80" s="25" t="s">
        <v>260</v>
      </c>
      <c r="E80" s="19">
        <v>5</v>
      </c>
      <c r="F80" s="18" t="s">
        <v>311</v>
      </c>
      <c r="G80" s="18" t="s">
        <v>327</v>
      </c>
      <c r="H80" s="17">
        <v>29166.67</v>
      </c>
      <c r="I80" s="21" t="s">
        <v>54</v>
      </c>
      <c r="J80" s="29" t="str">
        <f t="shared" si="22"/>
        <v>закрыт</v>
      </c>
      <c r="K80" s="10">
        <v>45845</v>
      </c>
      <c r="L80" s="26"/>
      <c r="M80" s="26"/>
      <c r="N80" s="39">
        <v>45194</v>
      </c>
      <c r="O80" s="26"/>
      <c r="P80" s="39">
        <v>45194</v>
      </c>
    </row>
    <row r="81" spans="1:16" ht="31.5" x14ac:dyDescent="0.25">
      <c r="A81" s="19">
        <v>78</v>
      </c>
      <c r="B81" s="19" t="s">
        <v>321</v>
      </c>
      <c r="C81" s="25" t="s">
        <v>328</v>
      </c>
      <c r="D81" s="25" t="s">
        <v>314</v>
      </c>
      <c r="E81" s="19">
        <v>70</v>
      </c>
      <c r="F81" s="18" t="s">
        <v>312</v>
      </c>
      <c r="G81" s="18" t="s">
        <v>145</v>
      </c>
      <c r="H81" s="17"/>
      <c r="I81" s="21"/>
      <c r="J81" s="29"/>
      <c r="K81" s="10"/>
      <c r="L81" s="26"/>
      <c r="M81" s="26"/>
      <c r="N81" s="26"/>
      <c r="O81" s="26"/>
      <c r="P81" s="26"/>
    </row>
    <row r="82" spans="1:16" ht="195" customHeight="1" x14ac:dyDescent="0.25">
      <c r="A82" s="19">
        <v>79</v>
      </c>
      <c r="B82" s="19" t="s">
        <v>283</v>
      </c>
      <c r="C82" s="25" t="s">
        <v>262</v>
      </c>
      <c r="D82" s="25" t="s">
        <v>316</v>
      </c>
      <c r="E82" s="19">
        <v>5</v>
      </c>
      <c r="F82" s="18" t="s">
        <v>315</v>
      </c>
      <c r="G82" s="18" t="s">
        <v>331</v>
      </c>
      <c r="H82" s="17">
        <v>28161</v>
      </c>
      <c r="I82" s="21" t="s">
        <v>54</v>
      </c>
      <c r="J82" s="29" t="str">
        <f t="shared" si="22"/>
        <v>действующий</v>
      </c>
      <c r="K82" s="10">
        <v>45850</v>
      </c>
      <c r="L82" s="26"/>
      <c r="M82" s="26"/>
      <c r="N82" s="26"/>
      <c r="O82" s="26"/>
      <c r="P82" s="26"/>
    </row>
    <row r="83" spans="1:16" ht="195" customHeight="1" x14ac:dyDescent="0.25">
      <c r="A83" s="19">
        <v>80</v>
      </c>
      <c r="B83" s="19" t="s">
        <v>284</v>
      </c>
      <c r="C83" s="25" t="s">
        <v>179</v>
      </c>
      <c r="D83" s="25" t="s">
        <v>260</v>
      </c>
      <c r="E83" s="19">
        <v>15</v>
      </c>
      <c r="F83" s="18" t="s">
        <v>317</v>
      </c>
      <c r="G83" s="18" t="s">
        <v>332</v>
      </c>
      <c r="H83" s="17">
        <v>38479</v>
      </c>
      <c r="I83" s="21" t="s">
        <v>54</v>
      </c>
      <c r="J83" s="29" t="str">
        <f t="shared" si="22"/>
        <v>действующий</v>
      </c>
      <c r="K83" s="10">
        <v>45851</v>
      </c>
      <c r="L83" s="26"/>
      <c r="M83" s="26"/>
      <c r="N83" s="26"/>
      <c r="O83" s="26"/>
      <c r="P83" s="26"/>
    </row>
    <row r="84" spans="1:16" ht="195" customHeight="1" x14ac:dyDescent="0.25">
      <c r="A84" s="19">
        <v>81</v>
      </c>
      <c r="B84" s="19" t="s">
        <v>285</v>
      </c>
      <c r="C84" s="25" t="s">
        <v>92</v>
      </c>
      <c r="D84" s="25" t="s">
        <v>128</v>
      </c>
      <c r="E84" s="19">
        <v>3</v>
      </c>
      <c r="F84" s="18" t="s">
        <v>318</v>
      </c>
      <c r="G84" s="18" t="s">
        <v>333</v>
      </c>
      <c r="H84" s="17">
        <v>17500</v>
      </c>
      <c r="I84" s="21" t="s">
        <v>54</v>
      </c>
      <c r="J84" s="29" t="str">
        <f t="shared" si="22"/>
        <v>действующий</v>
      </c>
      <c r="K84" s="10">
        <v>45851</v>
      </c>
      <c r="L84" s="26"/>
      <c r="M84" s="26"/>
      <c r="N84" s="26"/>
      <c r="O84" s="26"/>
      <c r="P84" s="26"/>
    </row>
    <row r="85" spans="1:16" ht="195" customHeight="1" x14ac:dyDescent="0.25">
      <c r="A85" s="19">
        <v>82</v>
      </c>
      <c r="B85" s="19" t="s">
        <v>322</v>
      </c>
      <c r="C85" s="25" t="s">
        <v>195</v>
      </c>
      <c r="D85" s="25" t="s">
        <v>250</v>
      </c>
      <c r="E85" s="19">
        <v>40</v>
      </c>
      <c r="F85" s="18" t="s">
        <v>334</v>
      </c>
      <c r="G85" s="18" t="s">
        <v>335</v>
      </c>
      <c r="H85" s="17">
        <v>38479</v>
      </c>
      <c r="I85" s="21" t="s">
        <v>54</v>
      </c>
      <c r="J85" s="29" t="str">
        <f t="shared" si="22"/>
        <v>закрыт</v>
      </c>
      <c r="K85" s="10">
        <v>45851</v>
      </c>
      <c r="L85" s="26"/>
      <c r="M85" s="26"/>
      <c r="N85" s="10">
        <v>45121</v>
      </c>
      <c r="O85" s="26"/>
      <c r="P85" s="10">
        <v>45121</v>
      </c>
    </row>
    <row r="86" spans="1:16" ht="195" customHeight="1" x14ac:dyDescent="0.25">
      <c r="A86" s="19">
        <v>83</v>
      </c>
      <c r="B86" s="19" t="s">
        <v>313</v>
      </c>
      <c r="C86" s="25" t="s">
        <v>328</v>
      </c>
      <c r="D86" s="25" t="s">
        <v>314</v>
      </c>
      <c r="E86" s="19">
        <v>70</v>
      </c>
      <c r="F86" s="18" t="s">
        <v>330</v>
      </c>
      <c r="G86" s="18" t="s">
        <v>329</v>
      </c>
      <c r="H86" s="17">
        <v>59068</v>
      </c>
      <c r="I86" s="21" t="s">
        <v>54</v>
      </c>
      <c r="J86" s="29" t="str">
        <f t="shared" si="22"/>
        <v>действующий</v>
      </c>
      <c r="K86" s="10">
        <v>45857</v>
      </c>
      <c r="L86" s="26"/>
      <c r="M86" s="26"/>
      <c r="N86" s="26"/>
      <c r="O86" s="26"/>
      <c r="P86" s="26"/>
    </row>
    <row r="87" spans="1:16" ht="238.5" customHeight="1" x14ac:dyDescent="0.25">
      <c r="A87" s="19">
        <v>84</v>
      </c>
      <c r="B87" s="19" t="s">
        <v>336</v>
      </c>
      <c r="C87" s="25" t="s">
        <v>251</v>
      </c>
      <c r="D87" s="25" t="s">
        <v>337</v>
      </c>
      <c r="E87" s="19">
        <v>150</v>
      </c>
      <c r="F87" s="18" t="s">
        <v>339</v>
      </c>
      <c r="G87" s="18" t="s">
        <v>338</v>
      </c>
      <c r="H87" s="17">
        <v>59068</v>
      </c>
      <c r="I87" s="21" t="s">
        <v>54</v>
      </c>
      <c r="J87" s="29" t="str">
        <f t="shared" si="22"/>
        <v>закрыт</v>
      </c>
      <c r="K87" s="10">
        <v>45863</v>
      </c>
      <c r="L87" s="26"/>
      <c r="M87" s="26"/>
      <c r="N87" s="39">
        <v>45173</v>
      </c>
      <c r="O87" s="26"/>
      <c r="P87" s="39">
        <v>45173</v>
      </c>
    </row>
    <row r="88" spans="1:16" ht="195" customHeight="1" x14ac:dyDescent="0.25">
      <c r="A88" s="19">
        <v>85</v>
      </c>
      <c r="B88" s="19" t="s">
        <v>323</v>
      </c>
      <c r="C88" s="25" t="s">
        <v>95</v>
      </c>
      <c r="D88" s="25" t="s">
        <v>342</v>
      </c>
      <c r="E88" s="19">
        <v>3</v>
      </c>
      <c r="F88" s="18" t="s">
        <v>340</v>
      </c>
      <c r="G88" s="18" t="s">
        <v>341</v>
      </c>
      <c r="H88" s="17">
        <v>17500</v>
      </c>
      <c r="I88" s="21" t="s">
        <v>54</v>
      </c>
      <c r="J88" s="29" t="str">
        <f t="shared" si="22"/>
        <v>действующий</v>
      </c>
      <c r="K88" s="10">
        <v>45863</v>
      </c>
      <c r="L88" s="26"/>
      <c r="M88" s="26"/>
      <c r="N88" s="26"/>
      <c r="O88" s="26"/>
      <c r="P88" s="26"/>
    </row>
    <row r="89" spans="1:16" ht="195" customHeight="1" x14ac:dyDescent="0.25">
      <c r="A89" s="19">
        <v>86</v>
      </c>
      <c r="B89" s="19" t="s">
        <v>343</v>
      </c>
      <c r="C89" s="25" t="s">
        <v>92</v>
      </c>
      <c r="D89" s="25" t="s">
        <v>342</v>
      </c>
      <c r="E89" s="19">
        <v>3</v>
      </c>
      <c r="F89" s="18" t="s">
        <v>344</v>
      </c>
      <c r="G89" s="18" t="s">
        <v>345</v>
      </c>
      <c r="H89" s="17">
        <v>17500</v>
      </c>
      <c r="I89" s="21" t="s">
        <v>54</v>
      </c>
      <c r="J89" s="29" t="str">
        <f t="shared" si="22"/>
        <v>действующий</v>
      </c>
      <c r="K89" s="10">
        <v>45865</v>
      </c>
      <c r="L89" s="26"/>
      <c r="M89" s="26"/>
      <c r="N89" s="26"/>
      <c r="O89" s="26"/>
      <c r="P89" s="26"/>
    </row>
    <row r="90" spans="1:16" ht="195" customHeight="1" x14ac:dyDescent="0.25">
      <c r="A90" s="19">
        <v>87</v>
      </c>
      <c r="B90" s="19" t="s">
        <v>324</v>
      </c>
      <c r="C90" s="25" t="s">
        <v>95</v>
      </c>
      <c r="D90" s="25" t="s">
        <v>342</v>
      </c>
      <c r="E90" s="19">
        <v>3</v>
      </c>
      <c r="F90" s="18" t="s">
        <v>346</v>
      </c>
      <c r="G90" s="18" t="s">
        <v>347</v>
      </c>
      <c r="H90" s="17">
        <v>2660</v>
      </c>
      <c r="I90" s="21" t="s">
        <v>54</v>
      </c>
      <c r="J90" s="29" t="str">
        <f t="shared" si="22"/>
        <v>действующий</v>
      </c>
      <c r="K90" s="10">
        <v>45866</v>
      </c>
      <c r="L90" s="26"/>
      <c r="M90" s="26"/>
      <c r="N90" s="26"/>
      <c r="O90" s="26"/>
      <c r="P90" s="26"/>
    </row>
    <row r="91" spans="1:16" ht="195" customHeight="1" x14ac:dyDescent="0.25">
      <c r="A91" s="19">
        <v>88</v>
      </c>
      <c r="B91" s="19" t="s">
        <v>325</v>
      </c>
      <c r="C91" s="25" t="s">
        <v>92</v>
      </c>
      <c r="D91" s="25" t="s">
        <v>342</v>
      </c>
      <c r="E91" s="19">
        <v>1</v>
      </c>
      <c r="F91" s="18" t="s">
        <v>349</v>
      </c>
      <c r="G91" s="18" t="s">
        <v>348</v>
      </c>
      <c r="H91" s="17">
        <v>5833.33</v>
      </c>
      <c r="I91" s="21" t="s">
        <v>54</v>
      </c>
      <c r="J91" s="29" t="str">
        <f t="shared" si="22"/>
        <v>действующий</v>
      </c>
      <c r="K91" s="10">
        <v>45869</v>
      </c>
      <c r="L91" s="26"/>
      <c r="M91" s="26"/>
      <c r="N91" s="26"/>
      <c r="O91" s="26"/>
      <c r="P91" s="26"/>
    </row>
    <row r="92" spans="1:16" ht="195" customHeight="1" x14ac:dyDescent="0.25">
      <c r="A92" s="19">
        <v>89</v>
      </c>
      <c r="B92" s="19" t="s">
        <v>326</v>
      </c>
      <c r="C92" s="25" t="s">
        <v>92</v>
      </c>
      <c r="D92" s="25" t="s">
        <v>342</v>
      </c>
      <c r="E92" s="19">
        <v>2</v>
      </c>
      <c r="F92" s="18" t="s">
        <v>350</v>
      </c>
      <c r="G92" s="18" t="s">
        <v>351</v>
      </c>
      <c r="H92" s="17">
        <v>11666.67</v>
      </c>
      <c r="I92" s="21" t="s">
        <v>54</v>
      </c>
      <c r="J92" s="29" t="str">
        <f t="shared" si="22"/>
        <v>действующий</v>
      </c>
      <c r="K92" s="10">
        <v>45869</v>
      </c>
      <c r="L92" s="26"/>
      <c r="M92" s="26"/>
      <c r="N92" s="26"/>
      <c r="O92" s="26"/>
      <c r="P92" s="26"/>
    </row>
    <row r="93" spans="1:16" ht="195" customHeight="1" x14ac:dyDescent="0.25">
      <c r="A93" s="19">
        <v>90</v>
      </c>
      <c r="B93" s="19" t="s">
        <v>355</v>
      </c>
      <c r="C93" s="25" t="s">
        <v>170</v>
      </c>
      <c r="D93" s="25" t="s">
        <v>219</v>
      </c>
      <c r="E93" s="19">
        <v>13</v>
      </c>
      <c r="F93" s="18" t="s">
        <v>356</v>
      </c>
      <c r="G93" s="18" t="s">
        <v>357</v>
      </c>
      <c r="H93" s="17">
        <v>38479</v>
      </c>
      <c r="I93" s="21" t="s">
        <v>54</v>
      </c>
      <c r="J93" s="29" t="str">
        <f t="shared" si="22"/>
        <v>действующий</v>
      </c>
      <c r="K93" s="10">
        <v>45877</v>
      </c>
      <c r="L93" s="26"/>
      <c r="M93" s="26"/>
      <c r="N93" s="26"/>
      <c r="O93" s="26"/>
      <c r="P93" s="26"/>
    </row>
    <row r="94" spans="1:16" ht="31.5" x14ac:dyDescent="0.25">
      <c r="A94" s="19">
        <v>91</v>
      </c>
      <c r="B94" s="19" t="s">
        <v>352</v>
      </c>
      <c r="C94" s="25"/>
      <c r="D94" s="25" t="s">
        <v>354</v>
      </c>
      <c r="E94" s="19">
        <v>1700</v>
      </c>
      <c r="F94" s="18" t="s">
        <v>353</v>
      </c>
      <c r="G94" s="46" t="s">
        <v>145</v>
      </c>
      <c r="H94" s="47"/>
      <c r="I94" s="47"/>
      <c r="J94" s="47"/>
      <c r="K94" s="47"/>
      <c r="L94" s="47"/>
      <c r="M94" s="47"/>
      <c r="N94" s="47"/>
      <c r="O94" s="47"/>
      <c r="P94" s="47"/>
    </row>
    <row r="95" spans="1:16" ht="195" customHeight="1" x14ac:dyDescent="0.25">
      <c r="A95" s="19">
        <v>92</v>
      </c>
      <c r="B95" s="5" t="s">
        <v>358</v>
      </c>
      <c r="C95" s="5" t="s">
        <v>385</v>
      </c>
      <c r="D95" s="5" t="s">
        <v>384</v>
      </c>
      <c r="E95" s="5">
        <v>40</v>
      </c>
      <c r="F95" s="5" t="s">
        <v>365</v>
      </c>
      <c r="G95" s="5" t="s">
        <v>374</v>
      </c>
      <c r="H95" s="36">
        <f>46174.8/1.2</f>
        <v>38479.000000000007</v>
      </c>
      <c r="I95" s="37" t="s">
        <v>54</v>
      </c>
      <c r="J95" s="25" t="s">
        <v>383</v>
      </c>
      <c r="K95" s="38">
        <v>45885</v>
      </c>
      <c r="L95" s="5"/>
      <c r="M95" s="5"/>
      <c r="N95" s="5"/>
      <c r="O95" s="5"/>
      <c r="P95" s="5"/>
    </row>
    <row r="96" spans="1:16" ht="195" customHeight="1" x14ac:dyDescent="0.25">
      <c r="A96" s="19">
        <v>93</v>
      </c>
      <c r="B96" s="5" t="s">
        <v>360</v>
      </c>
      <c r="C96" s="5" t="s">
        <v>251</v>
      </c>
      <c r="D96" s="5" t="s">
        <v>128</v>
      </c>
      <c r="E96" s="5">
        <v>5</v>
      </c>
      <c r="F96" s="5" t="s">
        <v>366</v>
      </c>
      <c r="G96" s="5" t="s">
        <v>375</v>
      </c>
      <c r="H96" s="36">
        <f>33793.2/1.2</f>
        <v>28161</v>
      </c>
      <c r="I96" s="21" t="s">
        <v>54</v>
      </c>
      <c r="J96" s="29" t="str">
        <f t="shared" ref="J96:J104" si="23">IF(N96&lt;&gt;"","закрыт","действующий")</f>
        <v>действующий</v>
      </c>
      <c r="K96" s="38">
        <v>45880</v>
      </c>
      <c r="L96" s="5"/>
      <c r="M96" s="5"/>
      <c r="N96" s="5"/>
      <c r="O96" s="5"/>
      <c r="P96" s="5"/>
    </row>
    <row r="97" spans="1:16" ht="195" customHeight="1" x14ac:dyDescent="0.25">
      <c r="A97" s="19">
        <v>94</v>
      </c>
      <c r="B97" s="5" t="s">
        <v>361</v>
      </c>
      <c r="C97" s="5" t="s">
        <v>386</v>
      </c>
      <c r="D97" s="5" t="s">
        <v>387</v>
      </c>
      <c r="E97" s="5">
        <v>5</v>
      </c>
      <c r="F97" s="5" t="s">
        <v>367</v>
      </c>
      <c r="G97" s="5" t="s">
        <v>376</v>
      </c>
      <c r="H97" s="36">
        <f>33793.2/1.2</f>
        <v>28161</v>
      </c>
      <c r="I97" s="21" t="s">
        <v>54</v>
      </c>
      <c r="J97" s="29" t="str">
        <f t="shared" si="23"/>
        <v>действующий</v>
      </c>
      <c r="K97" s="38">
        <v>45891</v>
      </c>
      <c r="L97" s="5"/>
      <c r="M97" s="5"/>
      <c r="N97" s="5"/>
      <c r="O97" s="5"/>
      <c r="P97" s="5"/>
    </row>
    <row r="98" spans="1:16" ht="195" customHeight="1" x14ac:dyDescent="0.25">
      <c r="A98" s="19">
        <v>95</v>
      </c>
      <c r="B98" s="5" t="s">
        <v>362</v>
      </c>
      <c r="C98" s="5" t="s">
        <v>159</v>
      </c>
      <c r="D98" s="5" t="s">
        <v>191</v>
      </c>
      <c r="E98" s="5">
        <v>15</v>
      </c>
      <c r="F98" s="5" t="s">
        <v>368</v>
      </c>
      <c r="G98" s="5" t="s">
        <v>377</v>
      </c>
      <c r="H98" s="36">
        <f>46174.8/1.2</f>
        <v>38479.000000000007</v>
      </c>
      <c r="I98" s="21" t="s">
        <v>54</v>
      </c>
      <c r="J98" s="29" t="str">
        <f t="shared" si="23"/>
        <v>действующий</v>
      </c>
      <c r="K98" s="38">
        <v>45890</v>
      </c>
      <c r="L98" s="5"/>
      <c r="M98" s="5"/>
      <c r="N98" s="5"/>
      <c r="O98" s="5"/>
      <c r="P98" s="5"/>
    </row>
    <row r="99" spans="1:16" ht="210" x14ac:dyDescent="0.25">
      <c r="A99" s="19">
        <v>96</v>
      </c>
      <c r="B99" s="5" t="s">
        <v>359</v>
      </c>
      <c r="C99" s="5" t="s">
        <v>388</v>
      </c>
      <c r="D99" s="5" t="s">
        <v>389</v>
      </c>
      <c r="E99" s="5">
        <v>50</v>
      </c>
      <c r="F99" s="5" t="s">
        <v>369</v>
      </c>
      <c r="G99" s="5" t="s">
        <v>378</v>
      </c>
      <c r="H99" s="36">
        <f>15906/1.2</f>
        <v>13255</v>
      </c>
      <c r="I99" s="21" t="s">
        <v>54</v>
      </c>
      <c r="J99" s="29" t="str">
        <f t="shared" si="23"/>
        <v>действующий</v>
      </c>
      <c r="K99" s="38">
        <v>45890</v>
      </c>
      <c r="L99" s="5"/>
      <c r="M99" s="5"/>
      <c r="N99" s="5"/>
      <c r="O99" s="5"/>
      <c r="P99" s="5"/>
    </row>
    <row r="100" spans="1:16" ht="210" x14ac:dyDescent="0.25">
      <c r="A100" s="19">
        <v>97</v>
      </c>
      <c r="B100" s="5" t="s">
        <v>358</v>
      </c>
      <c r="C100" s="5" t="s">
        <v>385</v>
      </c>
      <c r="D100" s="5" t="s">
        <v>384</v>
      </c>
      <c r="E100" s="5">
        <v>140</v>
      </c>
      <c r="F100" s="5" t="s">
        <v>370</v>
      </c>
      <c r="G100" s="5" t="s">
        <v>379</v>
      </c>
      <c r="H100" s="36">
        <f>70881.6/1.2</f>
        <v>59068.000000000007</v>
      </c>
      <c r="I100" s="21" t="s">
        <v>54</v>
      </c>
      <c r="J100" s="29" t="str">
        <f t="shared" si="23"/>
        <v>закрыт</v>
      </c>
      <c r="K100" s="38">
        <v>45885</v>
      </c>
      <c r="L100" s="5"/>
      <c r="M100" s="38"/>
      <c r="N100" s="38">
        <v>45175</v>
      </c>
      <c r="O100" s="5"/>
      <c r="P100" s="38">
        <v>45175</v>
      </c>
    </row>
    <row r="101" spans="1:16" ht="210" x14ac:dyDescent="0.25">
      <c r="A101" s="19">
        <v>98</v>
      </c>
      <c r="B101" s="5" t="s">
        <v>199</v>
      </c>
      <c r="C101" s="5" t="s">
        <v>170</v>
      </c>
      <c r="D101" s="5" t="s">
        <v>387</v>
      </c>
      <c r="E101" s="5">
        <v>7</v>
      </c>
      <c r="F101" s="5" t="s">
        <v>371</v>
      </c>
      <c r="G101" s="5" t="s">
        <v>380</v>
      </c>
      <c r="H101" s="36">
        <f>33793.2/1.2</f>
        <v>28161</v>
      </c>
      <c r="I101" s="21" t="s">
        <v>54</v>
      </c>
      <c r="J101" s="29" t="str">
        <f t="shared" si="23"/>
        <v>действующий</v>
      </c>
      <c r="K101" s="38">
        <v>45894</v>
      </c>
      <c r="L101" s="5"/>
      <c r="M101" s="5"/>
      <c r="N101" s="5"/>
      <c r="O101" s="5"/>
      <c r="P101" s="5"/>
    </row>
    <row r="102" spans="1:16" ht="210" x14ac:dyDescent="0.25">
      <c r="A102" s="19">
        <v>99</v>
      </c>
      <c r="B102" s="5" t="s">
        <v>363</v>
      </c>
      <c r="C102" s="5" t="s">
        <v>99</v>
      </c>
      <c r="D102" s="5" t="s">
        <v>191</v>
      </c>
      <c r="E102" s="5">
        <v>15</v>
      </c>
      <c r="F102" s="5" t="s">
        <v>372</v>
      </c>
      <c r="G102" s="5" t="s">
        <v>381</v>
      </c>
      <c r="H102" s="36">
        <f>46174.8/1.2</f>
        <v>38479.000000000007</v>
      </c>
      <c r="I102" s="21" t="s">
        <v>54</v>
      </c>
      <c r="J102" s="29" t="str">
        <f t="shared" si="23"/>
        <v>действующий</v>
      </c>
      <c r="K102" s="38">
        <v>45168</v>
      </c>
      <c r="L102" s="5"/>
      <c r="M102" s="5"/>
      <c r="N102" s="5"/>
      <c r="O102" s="5"/>
      <c r="P102" s="5"/>
    </row>
    <row r="103" spans="1:16" ht="210" x14ac:dyDescent="0.25">
      <c r="A103" s="19">
        <v>100</v>
      </c>
      <c r="B103" s="5" t="s">
        <v>364</v>
      </c>
      <c r="C103" s="5" t="s">
        <v>406</v>
      </c>
      <c r="D103" s="5" t="s">
        <v>152</v>
      </c>
      <c r="E103" s="5">
        <v>2</v>
      </c>
      <c r="F103" s="5" t="s">
        <v>373</v>
      </c>
      <c r="G103" s="5" t="s">
        <v>382</v>
      </c>
      <c r="H103" s="36">
        <f>2128/1.2</f>
        <v>1773.3333333333335</v>
      </c>
      <c r="I103" s="21" t="s">
        <v>54</v>
      </c>
      <c r="J103" s="25" t="s">
        <v>407</v>
      </c>
      <c r="K103" s="38">
        <v>45920</v>
      </c>
      <c r="L103" s="5"/>
      <c r="M103" s="5"/>
      <c r="N103" s="5"/>
      <c r="O103" s="5"/>
      <c r="P103" s="5"/>
    </row>
    <row r="104" spans="1:16" ht="210" x14ac:dyDescent="0.25">
      <c r="A104" s="19">
        <v>101</v>
      </c>
      <c r="B104" s="25" t="s">
        <v>391</v>
      </c>
      <c r="C104" s="5" t="s">
        <v>93</v>
      </c>
      <c r="D104" s="5" t="s">
        <v>128</v>
      </c>
      <c r="E104" s="5">
        <v>1</v>
      </c>
      <c r="F104" s="25" t="s">
        <v>405</v>
      </c>
      <c r="G104" s="5" t="s">
        <v>398</v>
      </c>
      <c r="H104" s="36">
        <v>5833.33</v>
      </c>
      <c r="I104" s="21" t="s">
        <v>54</v>
      </c>
      <c r="J104" s="29" t="str">
        <f t="shared" si="23"/>
        <v>действующий</v>
      </c>
      <c r="K104" s="38">
        <v>45920</v>
      </c>
      <c r="L104" s="26"/>
      <c r="M104" s="26"/>
      <c r="N104" s="26"/>
      <c r="O104" s="26"/>
      <c r="P104" s="26"/>
    </row>
    <row r="105" spans="1:16" ht="210" x14ac:dyDescent="0.25">
      <c r="A105" s="19">
        <v>102</v>
      </c>
      <c r="B105" s="25" t="s">
        <v>392</v>
      </c>
      <c r="C105" s="5" t="s">
        <v>150</v>
      </c>
      <c r="D105" s="5" t="s">
        <v>128</v>
      </c>
      <c r="E105" s="5">
        <v>2</v>
      </c>
      <c r="F105" s="51">
        <v>45189</v>
      </c>
      <c r="G105" s="5" t="s">
        <v>399</v>
      </c>
      <c r="H105" s="43">
        <f>14000-2333.33</f>
        <v>11666.67</v>
      </c>
      <c r="I105" s="21" t="s">
        <v>54</v>
      </c>
      <c r="J105" s="45" t="s">
        <v>408</v>
      </c>
      <c r="K105" s="44">
        <v>45311</v>
      </c>
      <c r="L105" s="43" t="s">
        <v>408</v>
      </c>
      <c r="M105" s="43" t="s">
        <v>408</v>
      </c>
      <c r="N105" s="43" t="s">
        <v>408</v>
      </c>
      <c r="O105" s="43" t="s">
        <v>408</v>
      </c>
      <c r="P105" s="43" t="s">
        <v>408</v>
      </c>
    </row>
    <row r="106" spans="1:16" ht="210" x14ac:dyDescent="0.25">
      <c r="A106" s="19">
        <v>103</v>
      </c>
      <c r="B106" s="25" t="s">
        <v>393</v>
      </c>
      <c r="C106" s="5"/>
      <c r="D106" s="5"/>
      <c r="E106" s="5"/>
      <c r="F106" s="43"/>
      <c r="G106" s="5" t="s">
        <v>400</v>
      </c>
      <c r="H106" s="43"/>
      <c r="I106" s="21" t="s">
        <v>54</v>
      </c>
      <c r="J106" s="45"/>
      <c r="K106" s="43"/>
      <c r="L106" s="43"/>
      <c r="M106" s="43"/>
      <c r="N106" s="43"/>
      <c r="O106" s="43"/>
      <c r="P106" s="43"/>
    </row>
    <row r="107" spans="1:16" ht="210" x14ac:dyDescent="0.25">
      <c r="A107" s="19">
        <v>104</v>
      </c>
      <c r="B107" s="25" t="s">
        <v>394</v>
      </c>
      <c r="C107" s="5" t="s">
        <v>150</v>
      </c>
      <c r="D107" s="5" t="s">
        <v>409</v>
      </c>
      <c r="E107" s="5">
        <v>2</v>
      </c>
      <c r="F107" s="51">
        <v>45191</v>
      </c>
      <c r="G107" s="5" t="s">
        <v>401</v>
      </c>
      <c r="H107" s="43">
        <f>14000-2333.33</f>
        <v>11666.67</v>
      </c>
      <c r="I107" s="21" t="s">
        <v>54</v>
      </c>
      <c r="J107" s="45"/>
      <c r="K107" s="38">
        <v>45313</v>
      </c>
      <c r="L107" s="43"/>
      <c r="M107" s="43"/>
      <c r="N107" s="43"/>
      <c r="O107" s="43"/>
      <c r="P107" s="43"/>
    </row>
    <row r="108" spans="1:16" ht="210" x14ac:dyDescent="0.25">
      <c r="A108" s="19">
        <v>105</v>
      </c>
      <c r="B108" s="25" t="s">
        <v>395</v>
      </c>
      <c r="C108" s="5" t="s">
        <v>150</v>
      </c>
      <c r="D108" s="5" t="s">
        <v>409</v>
      </c>
      <c r="E108" s="5">
        <v>1</v>
      </c>
      <c r="F108" s="51">
        <v>45194</v>
      </c>
      <c r="G108" s="5" t="s">
        <v>402</v>
      </c>
      <c r="H108" s="43">
        <f>7000-1166.67</f>
        <v>5833.33</v>
      </c>
      <c r="I108" s="21" t="s">
        <v>54</v>
      </c>
      <c r="J108" s="45"/>
      <c r="K108" s="38">
        <v>45316</v>
      </c>
      <c r="L108" s="43"/>
      <c r="M108" s="43"/>
      <c r="N108" s="43"/>
      <c r="O108" s="43"/>
      <c r="P108" s="43"/>
    </row>
    <row r="109" spans="1:16" ht="210" x14ac:dyDescent="0.25">
      <c r="A109" s="19">
        <v>106</v>
      </c>
      <c r="B109" s="25" t="s">
        <v>396</v>
      </c>
      <c r="C109" s="5" t="s">
        <v>99</v>
      </c>
      <c r="D109" s="5" t="s">
        <v>309</v>
      </c>
      <c r="E109" s="5">
        <v>15</v>
      </c>
      <c r="F109" s="51">
        <v>45196</v>
      </c>
      <c r="G109" s="5" t="s">
        <v>403</v>
      </c>
      <c r="H109" s="43">
        <f>46174.8-7695.8</f>
        <v>38479</v>
      </c>
      <c r="I109" s="21" t="s">
        <v>54</v>
      </c>
      <c r="J109" s="45"/>
      <c r="K109" s="38">
        <v>45318</v>
      </c>
      <c r="L109" s="43"/>
      <c r="M109" s="43"/>
      <c r="N109" s="43"/>
      <c r="O109" s="43"/>
      <c r="P109" s="43"/>
    </row>
    <row r="110" spans="1:16" ht="210" x14ac:dyDescent="0.25">
      <c r="A110" s="19">
        <v>107</v>
      </c>
      <c r="B110" s="25" t="s">
        <v>397</v>
      </c>
      <c r="C110" s="5"/>
      <c r="D110" s="5"/>
      <c r="E110" s="5"/>
      <c r="F110" s="43"/>
      <c r="G110" s="5" t="s">
        <v>404</v>
      </c>
      <c r="H110" s="43"/>
      <c r="I110" s="21" t="s">
        <v>54</v>
      </c>
      <c r="J110" s="45"/>
      <c r="K110" s="43"/>
      <c r="L110" s="43"/>
      <c r="M110" s="43"/>
      <c r="N110" s="43"/>
      <c r="O110" s="43"/>
      <c r="P110" s="43"/>
    </row>
  </sheetData>
  <autoFilter ref="A3:S6"/>
  <mergeCells count="18">
    <mergeCell ref="G94:P94"/>
    <mergeCell ref="G58:P58"/>
    <mergeCell ref="G60:P60"/>
    <mergeCell ref="G63:P63"/>
    <mergeCell ref="G68:P68"/>
    <mergeCell ref="G79:P79"/>
    <mergeCell ref="G26:P26"/>
    <mergeCell ref="G27:P27"/>
    <mergeCell ref="G28:P28"/>
    <mergeCell ref="G29:P29"/>
    <mergeCell ref="G52:P52"/>
    <mergeCell ref="G44:P44"/>
    <mergeCell ref="G46:P46"/>
    <mergeCell ref="G30:P30"/>
    <mergeCell ref="G31:P31"/>
    <mergeCell ref="G32:P32"/>
    <mergeCell ref="G35:P35"/>
    <mergeCell ref="G49:P49"/>
  </mergeCells>
  <pageMargins left="0.23622047244094488" right="0.23622047244094488" top="0.3543307086614173" bottom="0.3543307086614173" header="0.31496062992125984" footer="0.31496062992125984"/>
  <pageSetup paperSize="9" scale="3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</vt:lpstr>
      <vt:lpstr>'1'!Область_печати</vt:lpstr>
      <vt:lpstr>Типобъектаприсоединения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Константин</dc:creator>
  <cp:lastModifiedBy>Zakhar.Valiulin@evraz.com</cp:lastModifiedBy>
  <cp:lastPrinted>2018-09-10T05:02:52Z</cp:lastPrinted>
  <dcterms:created xsi:type="dcterms:W3CDTF">2013-06-13T01:56:44Z</dcterms:created>
  <dcterms:modified xsi:type="dcterms:W3CDTF">2023-10-02T10:34:07Z</dcterms:modified>
</cp:coreProperties>
</file>