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tyugov_vd\Desktop\Бутюгов\Раскрытие информации\2023 год\Контрольные замеры максимумов 1 2023г\"/>
    </mc:Choice>
  </mc:AlternateContent>
  <bookViews>
    <workbookView xWindow="480" yWindow="90" windowWidth="18195" windowHeight="13860"/>
  </bookViews>
  <sheets>
    <sheet name="Аглофабрика" sheetId="36" r:id="rId1"/>
    <sheet name="Воздушная" sheetId="38" r:id="rId2"/>
    <sheet name="Горная" sheetId="49" r:id="rId3"/>
    <sheet name="Доменная" sheetId="46" r:id="rId4"/>
    <sheet name="Евстюниха" sheetId="51" r:id="rId5"/>
    <sheet name="Карьер" sheetId="37" r:id="rId6"/>
    <sheet name="Кислородная" sheetId="45" r:id="rId7"/>
    <sheet name="Коксовая" sheetId="39" r:id="rId8"/>
    <sheet name="Магнетитовая" sheetId="50" r:id="rId9"/>
    <sheet name="Нижняя" sheetId="44" r:id="rId10"/>
    <sheet name="НТМК" sheetId="43" r:id="rId11"/>
    <sheet name="Обжиговая" sheetId="42" r:id="rId12"/>
    <sheet name="Обогатительная" sheetId="48" r:id="rId13"/>
    <sheet name="Прокатная" sheetId="41" r:id="rId14"/>
    <sheet name="Шахта" sheetId="47" r:id="rId15"/>
    <sheet name="Шлаковая" sheetId="40" r:id="rId16"/>
  </sheets>
  <calcPr calcId="162913"/>
</workbook>
</file>

<file path=xl/calcChain.xml><?xml version="1.0" encoding="utf-8"?>
<calcChain xmlns="http://schemas.openxmlformats.org/spreadsheetml/2006/main">
  <c r="AX54" i="51" l="1"/>
  <c r="AU54" i="51"/>
  <c r="AP54" i="51"/>
  <c r="AM54" i="51"/>
  <c r="AH54" i="51"/>
  <c r="AE54" i="51"/>
  <c r="Z54" i="51"/>
  <c r="W54" i="51"/>
  <c r="R54" i="51"/>
  <c r="O54" i="51"/>
  <c r="AX53" i="51"/>
  <c r="AU53" i="51"/>
  <c r="AP53" i="51"/>
  <c r="AM53" i="51"/>
  <c r="AH53" i="51"/>
  <c r="AE53" i="51"/>
  <c r="Z53" i="51"/>
  <c r="W53" i="51"/>
  <c r="R53" i="51"/>
  <c r="O53" i="51"/>
  <c r="AX52" i="51"/>
  <c r="AU52" i="51"/>
  <c r="AP52" i="51"/>
  <c r="AM52" i="51"/>
  <c r="AH52" i="51"/>
  <c r="AE52" i="51"/>
  <c r="Z52" i="51"/>
  <c r="W52" i="51"/>
  <c r="R52" i="51"/>
  <c r="O52" i="51"/>
  <c r="AX51" i="51"/>
  <c r="AU51" i="51"/>
  <c r="AP51" i="51"/>
  <c r="AM51" i="51"/>
  <c r="AH51" i="51"/>
  <c r="AE51" i="51"/>
  <c r="Z51" i="51"/>
  <c r="W51" i="51"/>
  <c r="R51" i="51"/>
  <c r="O51" i="51"/>
  <c r="AX50" i="51"/>
  <c r="AU50" i="51"/>
  <c r="AP50" i="51"/>
  <c r="AM50" i="51"/>
  <c r="AH50" i="51"/>
  <c r="AE50" i="51"/>
  <c r="Z50" i="51"/>
  <c r="W50" i="51"/>
  <c r="R50" i="51"/>
  <c r="O50" i="51"/>
  <c r="AX49" i="51"/>
  <c r="AU49" i="51"/>
  <c r="AP49" i="51"/>
  <c r="AM49" i="51"/>
  <c r="AH49" i="51"/>
  <c r="AE49" i="51"/>
  <c r="Z49" i="51"/>
  <c r="W49" i="51"/>
  <c r="R49" i="51"/>
  <c r="O49" i="51"/>
  <c r="AX48" i="51"/>
  <c r="AU48" i="51"/>
  <c r="AP48" i="51"/>
  <c r="AM48" i="51"/>
  <c r="AH48" i="51"/>
  <c r="AE48" i="51"/>
  <c r="Z48" i="51"/>
  <c r="W48" i="51"/>
  <c r="R48" i="51"/>
  <c r="O48" i="51"/>
  <c r="AX47" i="51"/>
  <c r="AU47" i="51"/>
  <c r="AP47" i="51"/>
  <c r="AM47" i="51"/>
  <c r="AH47" i="51"/>
  <c r="AE47" i="51"/>
  <c r="Z47" i="51"/>
  <c r="W47" i="51"/>
  <c r="R47" i="51"/>
  <c r="O47" i="51"/>
  <c r="AX46" i="51"/>
  <c r="AU46" i="51"/>
  <c r="AP46" i="51"/>
  <c r="AM46" i="51"/>
  <c r="AH46" i="51"/>
  <c r="AE46" i="51"/>
  <c r="Z46" i="51"/>
  <c r="W46" i="51"/>
  <c r="R46" i="51"/>
  <c r="O46" i="51"/>
  <c r="AX45" i="51"/>
  <c r="AU45" i="51"/>
  <c r="AP45" i="51"/>
  <c r="AM45" i="51"/>
  <c r="AH45" i="51"/>
  <c r="AE45" i="51"/>
  <c r="Z45" i="51"/>
  <c r="W45" i="51"/>
  <c r="R45" i="51"/>
  <c r="O45" i="51"/>
  <c r="AX44" i="51"/>
  <c r="AU44" i="51"/>
  <c r="AP44" i="51"/>
  <c r="AM44" i="51"/>
  <c r="AH44" i="51"/>
  <c r="AE44" i="51"/>
  <c r="Z44" i="51"/>
  <c r="W44" i="51"/>
  <c r="R44" i="51"/>
  <c r="O44" i="51"/>
  <c r="AX43" i="51"/>
  <c r="AU43" i="51"/>
  <c r="AP43" i="51"/>
  <c r="AM43" i="51"/>
  <c r="AH43" i="51"/>
  <c r="AE43" i="51"/>
  <c r="Z43" i="51"/>
  <c r="W43" i="51"/>
  <c r="R43" i="51"/>
  <c r="O43" i="51"/>
  <c r="AS42" i="51"/>
  <c r="AM42" i="51"/>
  <c r="AM55" i="51" s="1"/>
  <c r="AK42" i="51"/>
  <c r="AE42" i="51"/>
  <c r="AE55" i="51" s="1"/>
  <c r="AC42" i="51"/>
  <c r="U42" i="51"/>
  <c r="O42" i="51"/>
  <c r="O55" i="51" s="1"/>
  <c r="M42" i="51"/>
  <c r="AX39" i="51"/>
  <c r="AU39" i="51"/>
  <c r="AP39" i="51"/>
  <c r="AM39" i="51"/>
  <c r="AH39" i="51"/>
  <c r="AE39" i="51"/>
  <c r="Z39" i="51"/>
  <c r="W39" i="51"/>
  <c r="R39" i="51"/>
  <c r="O39" i="51"/>
  <c r="AX38" i="51"/>
  <c r="AU38" i="51"/>
  <c r="AP38" i="51"/>
  <c r="AM38" i="51"/>
  <c r="AH38" i="51"/>
  <c r="AE38" i="51"/>
  <c r="Z38" i="51"/>
  <c r="W38" i="51"/>
  <c r="R38" i="51"/>
  <c r="O38" i="51"/>
  <c r="AX37" i="51"/>
  <c r="AU37" i="51"/>
  <c r="AP37" i="51"/>
  <c r="AM37" i="51"/>
  <c r="AH37" i="51"/>
  <c r="AE37" i="51"/>
  <c r="Z37" i="51"/>
  <c r="W37" i="51"/>
  <c r="R37" i="51"/>
  <c r="O37" i="51"/>
  <c r="AX36" i="51"/>
  <c r="AU36" i="51"/>
  <c r="AP36" i="51"/>
  <c r="AM36" i="51"/>
  <c r="AH36" i="51"/>
  <c r="AE36" i="51"/>
  <c r="Z36" i="51"/>
  <c r="W36" i="51"/>
  <c r="R36" i="51"/>
  <c r="O36" i="51"/>
  <c r="AX35" i="51"/>
  <c r="AU35" i="51"/>
  <c r="AP35" i="51"/>
  <c r="AM35" i="51"/>
  <c r="AH35" i="51"/>
  <c r="AE35" i="51"/>
  <c r="Z35" i="51"/>
  <c r="W35" i="51"/>
  <c r="R35" i="51"/>
  <c r="O35" i="51"/>
  <c r="AX34" i="51"/>
  <c r="AU34" i="51"/>
  <c r="AP34" i="51"/>
  <c r="AM34" i="51"/>
  <c r="AH34" i="51"/>
  <c r="AE34" i="51"/>
  <c r="Z34" i="51"/>
  <c r="W34" i="51"/>
  <c r="R34" i="51"/>
  <c r="O34" i="51"/>
  <c r="AX33" i="51"/>
  <c r="AU33" i="51"/>
  <c r="AP33" i="51"/>
  <c r="AM33" i="51"/>
  <c r="AH33" i="51"/>
  <c r="AE33" i="51"/>
  <c r="Z33" i="51"/>
  <c r="W33" i="51"/>
  <c r="R33" i="51"/>
  <c r="O33" i="51"/>
  <c r="AX32" i="51"/>
  <c r="AU32" i="51"/>
  <c r="AP32" i="51"/>
  <c r="AM32" i="51"/>
  <c r="AH32" i="51"/>
  <c r="AE32" i="51"/>
  <c r="Z32" i="51"/>
  <c r="W32" i="51"/>
  <c r="R32" i="51"/>
  <c r="O32" i="51"/>
  <c r="AX31" i="51"/>
  <c r="AU31" i="51"/>
  <c r="AP31" i="51"/>
  <c r="AM31" i="51"/>
  <c r="AH31" i="51"/>
  <c r="AE31" i="51"/>
  <c r="Z31" i="51"/>
  <c r="W31" i="51"/>
  <c r="R31" i="51"/>
  <c r="O31" i="51"/>
  <c r="AX30" i="51"/>
  <c r="AU30" i="51"/>
  <c r="AP30" i="51"/>
  <c r="AM30" i="51"/>
  <c r="AH30" i="51"/>
  <c r="AE30" i="51"/>
  <c r="Z30" i="51"/>
  <c r="W30" i="51"/>
  <c r="R30" i="51"/>
  <c r="O30" i="51"/>
  <c r="AX29" i="51"/>
  <c r="AU29" i="51"/>
  <c r="AP29" i="51"/>
  <c r="AM29" i="51"/>
  <c r="AH29" i="51"/>
  <c r="AE29" i="51"/>
  <c r="Z29" i="51"/>
  <c r="W29" i="51"/>
  <c r="R29" i="51"/>
  <c r="O29" i="51"/>
  <c r="AX28" i="51"/>
  <c r="AU28" i="51"/>
  <c r="AP28" i="51"/>
  <c r="AM28" i="51"/>
  <c r="AH28" i="51"/>
  <c r="AE28" i="51"/>
  <c r="Z28" i="51"/>
  <c r="W28" i="51"/>
  <c r="R28" i="51"/>
  <c r="O28" i="51"/>
  <c r="AX27" i="51"/>
  <c r="AU27" i="51"/>
  <c r="AU40" i="51" s="1"/>
  <c r="AS27" i="51"/>
  <c r="AP27" i="51"/>
  <c r="AP40" i="51" s="1"/>
  <c r="AK27" i="51"/>
  <c r="AC27" i="51"/>
  <c r="Z27" i="51"/>
  <c r="U27" i="51"/>
  <c r="R27" i="51"/>
  <c r="R40" i="51" s="1"/>
  <c r="O27" i="51"/>
  <c r="O40" i="51" s="1"/>
  <c r="M27" i="51"/>
  <c r="AH15" i="51"/>
  <c r="AH17" i="51" s="1"/>
  <c r="AG9" i="51" s="1"/>
  <c r="AX14" i="51"/>
  <c r="AX16" i="51" s="1"/>
  <c r="Z14" i="51"/>
  <c r="Z16" i="51" s="1"/>
  <c r="AS13" i="51"/>
  <c r="AK13" i="51"/>
  <c r="AG13" i="51"/>
  <c r="AC13" i="51"/>
  <c r="U13" i="51"/>
  <c r="M13" i="51"/>
  <c r="AS12" i="51"/>
  <c r="AK12" i="51"/>
  <c r="AC12" i="51"/>
  <c r="U12" i="51"/>
  <c r="M12" i="51"/>
  <c r="AW10" i="51"/>
  <c r="AX42" i="51" s="1"/>
  <c r="AX55" i="51" s="1"/>
  <c r="AU10" i="51"/>
  <c r="AX15" i="51" s="1"/>
  <c r="AX17" i="51" s="1"/>
  <c r="AW9" i="51" s="1"/>
  <c r="AO10" i="51"/>
  <c r="AP15" i="51" s="1"/>
  <c r="AP17" i="51" s="1"/>
  <c r="AO9" i="51" s="1"/>
  <c r="AM10" i="51"/>
  <c r="AG10" i="51"/>
  <c r="AH42" i="51" s="1"/>
  <c r="AH55" i="51" s="1"/>
  <c r="AE10" i="51"/>
  <c r="AC15" i="51" s="1"/>
  <c r="AC17" i="51" s="1"/>
  <c r="AE9" i="51" s="1"/>
  <c r="AI9" i="51" s="1"/>
  <c r="Y10" i="51"/>
  <c r="Z42" i="51" s="1"/>
  <c r="Z55" i="51" s="1"/>
  <c r="W10" i="51"/>
  <c r="W42" i="51" s="1"/>
  <c r="W55" i="51" s="1"/>
  <c r="Q10" i="51"/>
  <c r="R42" i="51" s="1"/>
  <c r="R55" i="51" s="1"/>
  <c r="O10" i="51"/>
  <c r="K10" i="51"/>
  <c r="I10" i="51"/>
  <c r="AW7" i="51"/>
  <c r="AU7" i="51"/>
  <c r="AS14" i="51" s="1"/>
  <c r="AS16" i="51" s="1"/>
  <c r="AO7" i="51"/>
  <c r="AO13" i="51" s="1"/>
  <c r="AM7" i="51"/>
  <c r="AP14" i="51" s="1"/>
  <c r="AP16" i="51" s="1"/>
  <c r="AG7" i="51"/>
  <c r="AH27" i="51" s="1"/>
  <c r="AE7" i="51"/>
  <c r="AH14" i="51" s="1"/>
  <c r="AH16" i="51" s="1"/>
  <c r="Y7" i="51"/>
  <c r="Y13" i="51" s="1"/>
  <c r="W7" i="51"/>
  <c r="W13" i="51" s="1"/>
  <c r="Q7" i="51"/>
  <c r="O7" i="51"/>
  <c r="R14" i="51" s="1"/>
  <c r="R16" i="51" s="1"/>
  <c r="K7" i="51"/>
  <c r="I7" i="51"/>
  <c r="AX64" i="50"/>
  <c r="AU64" i="50"/>
  <c r="AP64" i="50"/>
  <c r="AM64" i="50"/>
  <c r="AH64" i="50"/>
  <c r="AE64" i="50"/>
  <c r="Z64" i="50"/>
  <c r="W64" i="50"/>
  <c r="R64" i="50"/>
  <c r="O64" i="50"/>
  <c r="AX63" i="50"/>
  <c r="AU63" i="50"/>
  <c r="AP63" i="50"/>
  <c r="AM63" i="50"/>
  <c r="AH63" i="50"/>
  <c r="AE63" i="50"/>
  <c r="Z63" i="50"/>
  <c r="W63" i="50"/>
  <c r="R63" i="50"/>
  <c r="O63" i="50"/>
  <c r="AX62" i="50"/>
  <c r="AU62" i="50"/>
  <c r="AP62" i="50"/>
  <c r="AM62" i="50"/>
  <c r="AH62" i="50"/>
  <c r="AE62" i="50"/>
  <c r="Z62" i="50"/>
  <c r="W62" i="50"/>
  <c r="R62" i="50"/>
  <c r="O62" i="50"/>
  <c r="AX61" i="50"/>
  <c r="AU61" i="50"/>
  <c r="AP61" i="50"/>
  <c r="AM61" i="50"/>
  <c r="AH61" i="50"/>
  <c r="AE61" i="50"/>
  <c r="Z61" i="50"/>
  <c r="W61" i="50"/>
  <c r="R61" i="50"/>
  <c r="O61" i="50"/>
  <c r="AX60" i="50"/>
  <c r="AU60" i="50"/>
  <c r="AP60" i="50"/>
  <c r="AM60" i="50"/>
  <c r="AH60" i="50"/>
  <c r="AE60" i="50"/>
  <c r="Z60" i="50"/>
  <c r="W60" i="50"/>
  <c r="R60" i="50"/>
  <c r="O60" i="50"/>
  <c r="AX59" i="50"/>
  <c r="AU59" i="50"/>
  <c r="AP59" i="50"/>
  <c r="AM59" i="50"/>
  <c r="AH59" i="50"/>
  <c r="AE59" i="50"/>
  <c r="Z59" i="50"/>
  <c r="W59" i="50"/>
  <c r="R59" i="50"/>
  <c r="O59" i="50"/>
  <c r="AX58" i="50"/>
  <c r="AX65" i="50" s="1"/>
  <c r="AS58" i="50"/>
  <c r="AP58" i="50"/>
  <c r="AP65" i="50" s="1"/>
  <c r="AK58" i="50"/>
  <c r="AC58" i="50"/>
  <c r="Z58" i="50"/>
  <c r="Z65" i="50" s="1"/>
  <c r="U58" i="50"/>
  <c r="O58" i="50"/>
  <c r="O65" i="50" s="1"/>
  <c r="M58" i="50"/>
  <c r="AX55" i="50"/>
  <c r="AU55" i="50"/>
  <c r="AP55" i="50"/>
  <c r="AM55" i="50"/>
  <c r="AH55" i="50"/>
  <c r="AE55" i="50"/>
  <c r="Z55" i="50"/>
  <c r="W55" i="50"/>
  <c r="R55" i="50"/>
  <c r="O55" i="50"/>
  <c r="AX54" i="50"/>
  <c r="AU54" i="50"/>
  <c r="AP54" i="50"/>
  <c r="AM54" i="50"/>
  <c r="AH54" i="50"/>
  <c r="AE54" i="50"/>
  <c r="Z54" i="50"/>
  <c r="W54" i="50"/>
  <c r="R54" i="50"/>
  <c r="O54" i="50"/>
  <c r="AX52" i="50"/>
  <c r="AU52" i="50"/>
  <c r="AP52" i="50"/>
  <c r="AM52" i="50"/>
  <c r="AH52" i="50"/>
  <c r="AE52" i="50"/>
  <c r="Z52" i="50"/>
  <c r="W52" i="50"/>
  <c r="R52" i="50"/>
  <c r="O52" i="50"/>
  <c r="AX51" i="50"/>
  <c r="AU51" i="50"/>
  <c r="AP51" i="50"/>
  <c r="AM51" i="50"/>
  <c r="AH51" i="50"/>
  <c r="AE51" i="50"/>
  <c r="Z51" i="50"/>
  <c r="Z56" i="50" s="1"/>
  <c r="W51" i="50"/>
  <c r="R51" i="50"/>
  <c r="O51" i="50"/>
  <c r="AX50" i="50"/>
  <c r="AU50" i="50"/>
  <c r="AP50" i="50"/>
  <c r="AM50" i="50"/>
  <c r="AH50" i="50"/>
  <c r="AE50" i="50"/>
  <c r="Z50" i="50"/>
  <c r="W50" i="50"/>
  <c r="R50" i="50"/>
  <c r="O50" i="50"/>
  <c r="AX49" i="50"/>
  <c r="AX56" i="50" s="1"/>
  <c r="AS49" i="50"/>
  <c r="AM49" i="50"/>
  <c r="AM56" i="50" s="1"/>
  <c r="AK49" i="50"/>
  <c r="AH49" i="50"/>
  <c r="AH56" i="50" s="1"/>
  <c r="AC49" i="50"/>
  <c r="Z49" i="50"/>
  <c r="U49" i="50"/>
  <c r="R49" i="50"/>
  <c r="R56" i="50" s="1"/>
  <c r="M49" i="50"/>
  <c r="AX46" i="50"/>
  <c r="AU46" i="50"/>
  <c r="AP46" i="50"/>
  <c r="AM46" i="50"/>
  <c r="AH46" i="50"/>
  <c r="AE46" i="50"/>
  <c r="Z46" i="50"/>
  <c r="W46" i="50"/>
  <c r="R46" i="50"/>
  <c r="O46" i="50"/>
  <c r="AX45" i="50"/>
  <c r="AU45" i="50"/>
  <c r="AP45" i="50"/>
  <c r="AM45" i="50"/>
  <c r="AH45" i="50"/>
  <c r="AE45" i="50"/>
  <c r="Z45" i="50"/>
  <c r="W45" i="50"/>
  <c r="R45" i="50"/>
  <c r="O45" i="50"/>
  <c r="AX43" i="50"/>
  <c r="AU43" i="50"/>
  <c r="AP43" i="50"/>
  <c r="AM43" i="50"/>
  <c r="AM47" i="50" s="1"/>
  <c r="AH43" i="50"/>
  <c r="AE43" i="50"/>
  <c r="Z43" i="50"/>
  <c r="W43" i="50"/>
  <c r="R43" i="50"/>
  <c r="O43" i="50"/>
  <c r="AX41" i="50"/>
  <c r="AU41" i="50"/>
  <c r="AP41" i="50"/>
  <c r="AM41" i="50"/>
  <c r="AH41" i="50"/>
  <c r="AE41" i="50"/>
  <c r="Z41" i="50"/>
  <c r="W41" i="50"/>
  <c r="R41" i="50"/>
  <c r="O41" i="50"/>
  <c r="AU40" i="50"/>
  <c r="AU47" i="50" s="1"/>
  <c r="AS40" i="50"/>
  <c r="AM40" i="50"/>
  <c r="AK40" i="50"/>
  <c r="AE40" i="50"/>
  <c r="AE47" i="50" s="1"/>
  <c r="AC40" i="50"/>
  <c r="U40" i="50"/>
  <c r="O40" i="50"/>
  <c r="M40" i="50"/>
  <c r="AX37" i="50"/>
  <c r="AU37" i="50"/>
  <c r="AP37" i="50"/>
  <c r="AM37" i="50"/>
  <c r="AH37" i="50"/>
  <c r="AE37" i="50"/>
  <c r="Z37" i="50"/>
  <c r="W37" i="50"/>
  <c r="R37" i="50"/>
  <c r="O37" i="50"/>
  <c r="AX36" i="50"/>
  <c r="AU36" i="50"/>
  <c r="AP36" i="50"/>
  <c r="AM36" i="50"/>
  <c r="AH36" i="50"/>
  <c r="AE36" i="50"/>
  <c r="Z36" i="50"/>
  <c r="W36" i="50"/>
  <c r="R36" i="50"/>
  <c r="O36" i="50"/>
  <c r="AX35" i="50"/>
  <c r="AU35" i="50"/>
  <c r="AP35" i="50"/>
  <c r="AM35" i="50"/>
  <c r="AH35" i="50"/>
  <c r="AE35" i="50"/>
  <c r="Z35" i="50"/>
  <c r="W35" i="50"/>
  <c r="R35" i="50"/>
  <c r="O35" i="50"/>
  <c r="AX34" i="50"/>
  <c r="AU34" i="50"/>
  <c r="AP34" i="50"/>
  <c r="AM34" i="50"/>
  <c r="AH34" i="50"/>
  <c r="AE34" i="50"/>
  <c r="Z34" i="50"/>
  <c r="W34" i="50"/>
  <c r="R34" i="50"/>
  <c r="O34" i="50"/>
  <c r="AX33" i="50"/>
  <c r="AU33" i="50"/>
  <c r="AP33" i="50"/>
  <c r="AM33" i="50"/>
  <c r="AH33" i="50"/>
  <c r="AE33" i="50"/>
  <c r="Z33" i="50"/>
  <c r="W33" i="50"/>
  <c r="R33" i="50"/>
  <c r="O33" i="50"/>
  <c r="AX32" i="50"/>
  <c r="AU32" i="50"/>
  <c r="AP32" i="50"/>
  <c r="AM32" i="50"/>
  <c r="AH32" i="50"/>
  <c r="AE32" i="50"/>
  <c r="Z32" i="50"/>
  <c r="W32" i="50"/>
  <c r="R32" i="50"/>
  <c r="O32" i="50"/>
  <c r="AX31" i="50"/>
  <c r="AS31" i="50"/>
  <c r="AM31" i="50"/>
  <c r="AK31" i="50"/>
  <c r="AC31" i="50"/>
  <c r="W31" i="50"/>
  <c r="U31" i="50"/>
  <c r="R31" i="50"/>
  <c r="R38" i="50" s="1"/>
  <c r="O31" i="50"/>
  <c r="O38" i="50" s="1"/>
  <c r="M31" i="50"/>
  <c r="AK17" i="50"/>
  <c r="AK19" i="50" s="1"/>
  <c r="AM10" i="50" s="1"/>
  <c r="M17" i="50"/>
  <c r="M19" i="50" s="1"/>
  <c r="O10" i="50" s="1"/>
  <c r="AS15" i="50"/>
  <c r="AK15" i="50"/>
  <c r="AE15" i="50"/>
  <c r="AC15" i="50"/>
  <c r="U15" i="50"/>
  <c r="O15" i="50"/>
  <c r="M15" i="50"/>
  <c r="AS14" i="50"/>
  <c r="AK14" i="50"/>
  <c r="AC14" i="50"/>
  <c r="U14" i="50"/>
  <c r="M14" i="50"/>
  <c r="AW12" i="50"/>
  <c r="AU12" i="50"/>
  <c r="AU58" i="50" s="1"/>
  <c r="AU65" i="50" s="1"/>
  <c r="AO12" i="50"/>
  <c r="AM12" i="50"/>
  <c r="AM58" i="50" s="1"/>
  <c r="AM65" i="50" s="1"/>
  <c r="AG12" i="50"/>
  <c r="AH58" i="50" s="1"/>
  <c r="AH65" i="50" s="1"/>
  <c r="AE12" i="50"/>
  <c r="AE58" i="50" s="1"/>
  <c r="AE65" i="50" s="1"/>
  <c r="Y12" i="50"/>
  <c r="W12" i="50"/>
  <c r="W58" i="50" s="1"/>
  <c r="W65" i="50" s="1"/>
  <c r="Q12" i="50"/>
  <c r="R58" i="50" s="1"/>
  <c r="R65" i="50" s="1"/>
  <c r="O12" i="50"/>
  <c r="K12" i="50"/>
  <c r="I12" i="50"/>
  <c r="AW11" i="50"/>
  <c r="AU11" i="50"/>
  <c r="AU49" i="50" s="1"/>
  <c r="AU56" i="50" s="1"/>
  <c r="AO11" i="50"/>
  <c r="AP49" i="50" s="1"/>
  <c r="AP56" i="50" s="1"/>
  <c r="AM11" i="50"/>
  <c r="AM15" i="50" s="1"/>
  <c r="AG11" i="50"/>
  <c r="AE11" i="50"/>
  <c r="AE49" i="50" s="1"/>
  <c r="AE56" i="50" s="1"/>
  <c r="Y11" i="50"/>
  <c r="W11" i="50"/>
  <c r="Z17" i="50" s="1"/>
  <c r="Z19" i="50" s="1"/>
  <c r="Y10" i="50" s="1"/>
  <c r="Q11" i="50"/>
  <c r="O11" i="50"/>
  <c r="O49" i="50" s="1"/>
  <c r="O56" i="50" s="1"/>
  <c r="K11" i="50"/>
  <c r="I11" i="50"/>
  <c r="AW8" i="50"/>
  <c r="AX40" i="50" s="1"/>
  <c r="AX47" i="50" s="1"/>
  <c r="AU8" i="50"/>
  <c r="AO8" i="50"/>
  <c r="AP40" i="50" s="1"/>
  <c r="AP47" i="50" s="1"/>
  <c r="AM8" i="50"/>
  <c r="AG8" i="50"/>
  <c r="AH40" i="50" s="1"/>
  <c r="AH47" i="50" s="1"/>
  <c r="AE8" i="50"/>
  <c r="Y8" i="50"/>
  <c r="Z40" i="50" s="1"/>
  <c r="Z47" i="50" s="1"/>
  <c r="W8" i="50"/>
  <c r="W40" i="50" s="1"/>
  <c r="W47" i="50" s="1"/>
  <c r="Q8" i="50"/>
  <c r="R40" i="50" s="1"/>
  <c r="R47" i="50" s="1"/>
  <c r="O8" i="50"/>
  <c r="K8" i="50"/>
  <c r="I8" i="50"/>
  <c r="AW7" i="50"/>
  <c r="AW15" i="50" s="1"/>
  <c r="AU7" i="50"/>
  <c r="AU31" i="50" s="1"/>
  <c r="AO7" i="50"/>
  <c r="AO15" i="50" s="1"/>
  <c r="AM7" i="50"/>
  <c r="AG7" i="50"/>
  <c r="AG15" i="50" s="1"/>
  <c r="AE7" i="50"/>
  <c r="AE31" i="50" s="1"/>
  <c r="Y7" i="50"/>
  <c r="Y15" i="50" s="1"/>
  <c r="W7" i="50"/>
  <c r="Z16" i="50" s="1"/>
  <c r="Z18" i="50" s="1"/>
  <c r="Q7" i="50"/>
  <c r="M16" i="50" s="1"/>
  <c r="M18" i="50" s="1"/>
  <c r="O7" i="50"/>
  <c r="K7" i="50"/>
  <c r="I7" i="50"/>
  <c r="AX46" i="49"/>
  <c r="AU46" i="49"/>
  <c r="AP46" i="49"/>
  <c r="AM46" i="49"/>
  <c r="AH46" i="49"/>
  <c r="AE46" i="49"/>
  <c r="Z46" i="49"/>
  <c r="W46" i="49"/>
  <c r="R46" i="49"/>
  <c r="O46" i="49"/>
  <c r="AX45" i="49"/>
  <c r="AU45" i="49"/>
  <c r="AP45" i="49"/>
  <c r="AM45" i="49"/>
  <c r="AH45" i="49"/>
  <c r="AE45" i="49"/>
  <c r="Z45" i="49"/>
  <c r="W45" i="49"/>
  <c r="R45" i="49"/>
  <c r="O45" i="49"/>
  <c r="AX44" i="49"/>
  <c r="AU44" i="49"/>
  <c r="AP44" i="49"/>
  <c r="AM44" i="49"/>
  <c r="AH44" i="49"/>
  <c r="AE44" i="49"/>
  <c r="Z44" i="49"/>
  <c r="W44" i="49"/>
  <c r="R44" i="49"/>
  <c r="O44" i="49"/>
  <c r="AS43" i="49"/>
  <c r="AK43" i="49"/>
  <c r="AE43" i="49"/>
  <c r="AE47" i="49" s="1"/>
  <c r="AC43" i="49"/>
  <c r="U43" i="49"/>
  <c r="R43" i="49"/>
  <c r="R47" i="49" s="1"/>
  <c r="O43" i="49"/>
  <c r="O47" i="49" s="1"/>
  <c r="M43" i="49"/>
  <c r="AX40" i="49"/>
  <c r="AU40" i="49"/>
  <c r="AP40" i="49"/>
  <c r="AM40" i="49"/>
  <c r="AH40" i="49"/>
  <c r="AE40" i="49"/>
  <c r="Z40" i="49"/>
  <c r="W40" i="49"/>
  <c r="R40" i="49"/>
  <c r="O40" i="49"/>
  <c r="AX39" i="49"/>
  <c r="AU39" i="49"/>
  <c r="AP39" i="49"/>
  <c r="AM39" i="49"/>
  <c r="AH39" i="49"/>
  <c r="AE39" i="49"/>
  <c r="Z39" i="49"/>
  <c r="W39" i="49"/>
  <c r="R39" i="49"/>
  <c r="O39" i="49"/>
  <c r="AX38" i="49"/>
  <c r="AU38" i="49"/>
  <c r="AP38" i="49"/>
  <c r="AM38" i="49"/>
  <c r="AH38" i="49"/>
  <c r="AE38" i="49"/>
  <c r="Z38" i="49"/>
  <c r="W38" i="49"/>
  <c r="R38" i="49"/>
  <c r="O38" i="49"/>
  <c r="AX37" i="49"/>
  <c r="AU37" i="49"/>
  <c r="AU41" i="49" s="1"/>
  <c r="AS37" i="49"/>
  <c r="AK37" i="49"/>
  <c r="AE37" i="49"/>
  <c r="AE41" i="49" s="1"/>
  <c r="AC37" i="49"/>
  <c r="U37" i="49"/>
  <c r="R37" i="49"/>
  <c r="R41" i="49" s="1"/>
  <c r="O37" i="49"/>
  <c r="O41" i="49" s="1"/>
  <c r="M37" i="49"/>
  <c r="AX34" i="49"/>
  <c r="AU34" i="49"/>
  <c r="AP34" i="49"/>
  <c r="AM34" i="49"/>
  <c r="AH34" i="49"/>
  <c r="AE34" i="49"/>
  <c r="Z34" i="49"/>
  <c r="W34" i="49"/>
  <c r="R34" i="49"/>
  <c r="O34" i="49"/>
  <c r="AS29" i="49"/>
  <c r="AK29" i="49"/>
  <c r="AC29" i="49"/>
  <c r="U29" i="49"/>
  <c r="M29" i="49"/>
  <c r="AP15" i="49"/>
  <c r="AP17" i="49" s="1"/>
  <c r="AO9" i="49" s="1"/>
  <c r="AK15" i="49"/>
  <c r="AK17" i="49" s="1"/>
  <c r="AM9" i="49" s="1"/>
  <c r="AQ9" i="49" s="1"/>
  <c r="R15" i="49"/>
  <c r="R17" i="49" s="1"/>
  <c r="Q9" i="49" s="1"/>
  <c r="M15" i="49"/>
  <c r="M17" i="49" s="1"/>
  <c r="O9" i="49" s="1"/>
  <c r="S9" i="49" s="1"/>
  <c r="AS13" i="49"/>
  <c r="AK13" i="49"/>
  <c r="AE13" i="49"/>
  <c r="AC13" i="49"/>
  <c r="U13" i="49"/>
  <c r="Q13" i="49"/>
  <c r="O13" i="49"/>
  <c r="M13" i="49"/>
  <c r="AS12" i="49"/>
  <c r="AK12" i="49"/>
  <c r="AC12" i="49"/>
  <c r="U12" i="49"/>
  <c r="M12" i="49"/>
  <c r="AW10" i="49"/>
  <c r="AX43" i="49" s="1"/>
  <c r="AX47" i="49" s="1"/>
  <c r="AU10" i="49"/>
  <c r="AU13" i="49" s="1"/>
  <c r="AO10" i="49"/>
  <c r="AP43" i="49" s="1"/>
  <c r="AP47" i="49" s="1"/>
  <c r="AM10" i="49"/>
  <c r="AM43" i="49" s="1"/>
  <c r="AM47" i="49" s="1"/>
  <c r="AG10" i="49"/>
  <c r="AH43" i="49" s="1"/>
  <c r="AH47" i="49" s="1"/>
  <c r="AE10" i="49"/>
  <c r="AC15" i="49" s="1"/>
  <c r="AC17" i="49" s="1"/>
  <c r="AE9" i="49" s="1"/>
  <c r="Y10" i="49"/>
  <c r="Z43" i="49" s="1"/>
  <c r="Z47" i="49" s="1"/>
  <c r="W10" i="49"/>
  <c r="W43" i="49" s="1"/>
  <c r="W47" i="49" s="1"/>
  <c r="Q10" i="49"/>
  <c r="O10" i="49"/>
  <c r="K10" i="49"/>
  <c r="I10" i="49"/>
  <c r="AW7" i="49"/>
  <c r="AU7" i="49"/>
  <c r="AS14" i="49" s="1"/>
  <c r="AS16" i="49" s="1"/>
  <c r="AO7" i="49"/>
  <c r="AP37" i="49" s="1"/>
  <c r="AM7" i="49"/>
  <c r="AM37" i="49" s="1"/>
  <c r="AG7" i="49"/>
  <c r="AH37" i="49" s="1"/>
  <c r="AE7" i="49"/>
  <c r="Y7" i="49"/>
  <c r="Z37" i="49" s="1"/>
  <c r="W7" i="49"/>
  <c r="U14" i="49" s="1"/>
  <c r="U16" i="49" s="1"/>
  <c r="Q7" i="49"/>
  <c r="O7" i="49"/>
  <c r="R14" i="49" s="1"/>
  <c r="R16" i="49" s="1"/>
  <c r="K7" i="49"/>
  <c r="I7" i="49"/>
  <c r="AX52" i="48"/>
  <c r="AU52" i="48"/>
  <c r="AP52" i="48"/>
  <c r="AM52" i="48"/>
  <c r="AH52" i="48"/>
  <c r="AE52" i="48"/>
  <c r="Z52" i="48"/>
  <c r="W52" i="48"/>
  <c r="R52" i="48"/>
  <c r="O52" i="48"/>
  <c r="AX51" i="48"/>
  <c r="AU51" i="48"/>
  <c r="AP51" i="48"/>
  <c r="AM51" i="48"/>
  <c r="AH51" i="48"/>
  <c r="AE51" i="48"/>
  <c r="Z51" i="48"/>
  <c r="W51" i="48"/>
  <c r="R51" i="48"/>
  <c r="O51" i="48"/>
  <c r="AX50" i="48"/>
  <c r="AU50" i="48"/>
  <c r="AP50" i="48"/>
  <c r="AM50" i="48"/>
  <c r="AH50" i="48"/>
  <c r="AE50" i="48"/>
  <c r="Z50" i="48"/>
  <c r="W50" i="48"/>
  <c r="R50" i="48"/>
  <c r="O50" i="48"/>
  <c r="AX49" i="48"/>
  <c r="AU49" i="48"/>
  <c r="AP49" i="48"/>
  <c r="AM49" i="48"/>
  <c r="AH49" i="48"/>
  <c r="AE49" i="48"/>
  <c r="Z49" i="48"/>
  <c r="W49" i="48"/>
  <c r="R49" i="48"/>
  <c r="O49" i="48"/>
  <c r="AX48" i="48"/>
  <c r="AU48" i="48"/>
  <c r="AP48" i="48"/>
  <c r="AM48" i="48"/>
  <c r="AH48" i="48"/>
  <c r="AE48" i="48"/>
  <c r="Z48" i="48"/>
  <c r="W48" i="48"/>
  <c r="R48" i="48"/>
  <c r="O48" i="48"/>
  <c r="AX47" i="48"/>
  <c r="AU47" i="48"/>
  <c r="AP47" i="48"/>
  <c r="AM47" i="48"/>
  <c r="AH47" i="48"/>
  <c r="AE47" i="48"/>
  <c r="Z47" i="48"/>
  <c r="W47" i="48"/>
  <c r="R47" i="48"/>
  <c r="O47" i="48"/>
  <c r="AX46" i="48"/>
  <c r="AU46" i="48"/>
  <c r="AP46" i="48"/>
  <c r="AM46" i="48"/>
  <c r="AH46" i="48"/>
  <c r="AE46" i="48"/>
  <c r="Z46" i="48"/>
  <c r="W46" i="48"/>
  <c r="R46" i="48"/>
  <c r="O46" i="48"/>
  <c r="AX45" i="48"/>
  <c r="AU45" i="48"/>
  <c r="AP45" i="48"/>
  <c r="AM45" i="48"/>
  <c r="AH45" i="48"/>
  <c r="AE45" i="48"/>
  <c r="Z45" i="48"/>
  <c r="W45" i="48"/>
  <c r="R45" i="48"/>
  <c r="O45" i="48"/>
  <c r="AX44" i="48"/>
  <c r="AU44" i="48"/>
  <c r="AP44" i="48"/>
  <c r="AM44" i="48"/>
  <c r="AH44" i="48"/>
  <c r="AE44" i="48"/>
  <c r="Z44" i="48"/>
  <c r="W44" i="48"/>
  <c r="R44" i="48"/>
  <c r="O44" i="48"/>
  <c r="AX43" i="48"/>
  <c r="AU43" i="48"/>
  <c r="AP43" i="48"/>
  <c r="AM43" i="48"/>
  <c r="AH43" i="48"/>
  <c r="AE43" i="48"/>
  <c r="Z43" i="48"/>
  <c r="W43" i="48"/>
  <c r="R43" i="48"/>
  <c r="O43" i="48"/>
  <c r="AS42" i="48"/>
  <c r="AM42" i="48"/>
  <c r="AM55" i="48" s="1"/>
  <c r="AK42" i="48"/>
  <c r="AE42" i="48"/>
  <c r="AE55" i="48" s="1"/>
  <c r="AC42" i="48"/>
  <c r="W42" i="48"/>
  <c r="W55" i="48" s="1"/>
  <c r="U42" i="48"/>
  <c r="M42" i="48"/>
  <c r="AX36" i="48"/>
  <c r="AU36" i="48"/>
  <c r="AP36" i="48"/>
  <c r="AM36" i="48"/>
  <c r="AH36" i="48"/>
  <c r="AE36" i="48"/>
  <c r="Z36" i="48"/>
  <c r="W36" i="48"/>
  <c r="R36" i="48"/>
  <c r="O36" i="48"/>
  <c r="AX35" i="48"/>
  <c r="AU35" i="48"/>
  <c r="AP35" i="48"/>
  <c r="AM35" i="48"/>
  <c r="AH35" i="48"/>
  <c r="AE35" i="48"/>
  <c r="Z35" i="48"/>
  <c r="W35" i="48"/>
  <c r="R35" i="48"/>
  <c r="O35" i="48"/>
  <c r="AX34" i="48"/>
  <c r="AU34" i="48"/>
  <c r="AP34" i="48"/>
  <c r="AM34" i="48"/>
  <c r="AH34" i="48"/>
  <c r="AE34" i="48"/>
  <c r="Z34" i="48"/>
  <c r="W34" i="48"/>
  <c r="R34" i="48"/>
  <c r="O34" i="48"/>
  <c r="AX33" i="48"/>
  <c r="AU33" i="48"/>
  <c r="AP33" i="48"/>
  <c r="AM33" i="48"/>
  <c r="AH33" i="48"/>
  <c r="AE33" i="48"/>
  <c r="Z33" i="48"/>
  <c r="W33" i="48"/>
  <c r="R33" i="48"/>
  <c r="O33" i="48"/>
  <c r="AX32" i="48"/>
  <c r="AU32" i="48"/>
  <c r="AP32" i="48"/>
  <c r="AM32" i="48"/>
  <c r="AH32" i="48"/>
  <c r="AE32" i="48"/>
  <c r="Z32" i="48"/>
  <c r="W32" i="48"/>
  <c r="R32" i="48"/>
  <c r="O32" i="48"/>
  <c r="AX31" i="48"/>
  <c r="AU31" i="48"/>
  <c r="AP31" i="48"/>
  <c r="AM31" i="48"/>
  <c r="AH31" i="48"/>
  <c r="AE31" i="48"/>
  <c r="Z31" i="48"/>
  <c r="W31" i="48"/>
  <c r="R31" i="48"/>
  <c r="O31" i="48"/>
  <c r="AX30" i="48"/>
  <c r="AU30" i="48"/>
  <c r="AP30" i="48"/>
  <c r="AM30" i="48"/>
  <c r="AH30" i="48"/>
  <c r="AE30" i="48"/>
  <c r="Z30" i="48"/>
  <c r="W30" i="48"/>
  <c r="R30" i="48"/>
  <c r="O30" i="48"/>
  <c r="AX29" i="48"/>
  <c r="AU29" i="48"/>
  <c r="AP29" i="48"/>
  <c r="AM29" i="48"/>
  <c r="AH29" i="48"/>
  <c r="AE29" i="48"/>
  <c r="Z29" i="48"/>
  <c r="W29" i="48"/>
  <c r="R29" i="48"/>
  <c r="O29" i="48"/>
  <c r="AX28" i="48"/>
  <c r="AU28" i="48"/>
  <c r="AP28" i="48"/>
  <c r="AM28" i="48"/>
  <c r="AH28" i="48"/>
  <c r="AE28" i="48"/>
  <c r="Z28" i="48"/>
  <c r="W28" i="48"/>
  <c r="R28" i="48"/>
  <c r="O28" i="48"/>
  <c r="AS27" i="48"/>
  <c r="AP27" i="48"/>
  <c r="AK27" i="48"/>
  <c r="AC27" i="48"/>
  <c r="Z27" i="48"/>
  <c r="Z56" i="48" s="1"/>
  <c r="U27" i="48"/>
  <c r="R27" i="48"/>
  <c r="O27" i="48"/>
  <c r="O40" i="48" s="1"/>
  <c r="M27" i="48"/>
  <c r="AX15" i="48"/>
  <c r="AX17" i="48" s="1"/>
  <c r="AW9" i="48" s="1"/>
  <c r="Z15" i="48"/>
  <c r="Z17" i="48" s="1"/>
  <c r="Y9" i="48" s="1"/>
  <c r="AP14" i="48"/>
  <c r="AP16" i="48" s="1"/>
  <c r="R14" i="48"/>
  <c r="R16" i="48" s="1"/>
  <c r="AS13" i="48"/>
  <c r="AM13" i="48"/>
  <c r="AK13" i="48"/>
  <c r="AC13" i="48"/>
  <c r="U13" i="48"/>
  <c r="M13" i="48"/>
  <c r="AS12" i="48"/>
  <c r="AK12" i="48"/>
  <c r="AC12" i="48"/>
  <c r="U12" i="48"/>
  <c r="M12" i="48"/>
  <c r="AW10" i="48"/>
  <c r="AX42" i="48" s="1"/>
  <c r="AX55" i="48" s="1"/>
  <c r="AU10" i="48"/>
  <c r="AU42" i="48" s="1"/>
  <c r="AU55" i="48" s="1"/>
  <c r="AO10" i="48"/>
  <c r="AP42" i="48" s="1"/>
  <c r="AP55" i="48" s="1"/>
  <c r="AM10" i="48"/>
  <c r="AP15" i="48" s="1"/>
  <c r="AP17" i="48" s="1"/>
  <c r="AO9" i="48" s="1"/>
  <c r="AG10" i="48"/>
  <c r="AH42" i="48" s="1"/>
  <c r="AH55" i="48" s="1"/>
  <c r="AE10" i="48"/>
  <c r="Y10" i="48"/>
  <c r="Z42" i="48" s="1"/>
  <c r="Z55" i="48" s="1"/>
  <c r="W10" i="48"/>
  <c r="U15" i="48" s="1"/>
  <c r="U17" i="48" s="1"/>
  <c r="W9" i="48" s="1"/>
  <c r="Q10" i="48"/>
  <c r="R42" i="48" s="1"/>
  <c r="R55" i="48" s="1"/>
  <c r="O10" i="48"/>
  <c r="R15" i="48" s="1"/>
  <c r="R17" i="48" s="1"/>
  <c r="Q9" i="48" s="1"/>
  <c r="K10" i="48"/>
  <c r="I10" i="48"/>
  <c r="AW7" i="48"/>
  <c r="AW13" i="48" s="1"/>
  <c r="AU7" i="48"/>
  <c r="AU13" i="48" s="1"/>
  <c r="AO7" i="48"/>
  <c r="AM7" i="48"/>
  <c r="AM27" i="48" s="1"/>
  <c r="AG7" i="48"/>
  <c r="AG13" i="48" s="1"/>
  <c r="AE7" i="48"/>
  <c r="AH14" i="48" s="1"/>
  <c r="AH16" i="48" s="1"/>
  <c r="Y7" i="48"/>
  <c r="Y13" i="48" s="1"/>
  <c r="W7" i="48"/>
  <c r="Z14" i="48" s="1"/>
  <c r="Z16" i="48" s="1"/>
  <c r="Q7" i="48"/>
  <c r="O7" i="48"/>
  <c r="M14" i="48" s="1"/>
  <c r="M16" i="48" s="1"/>
  <c r="K7" i="48"/>
  <c r="I7" i="48"/>
  <c r="AX48" i="47"/>
  <c r="AU48" i="47"/>
  <c r="AP48" i="47"/>
  <c r="AM48" i="47"/>
  <c r="AH48" i="47"/>
  <c r="AE48" i="47"/>
  <c r="Z48" i="47"/>
  <c r="W48" i="47"/>
  <c r="R48" i="47"/>
  <c r="O48" i="47"/>
  <c r="AX47" i="47"/>
  <c r="AU47" i="47"/>
  <c r="AP47" i="47"/>
  <c r="AM47" i="47"/>
  <c r="AH47" i="47"/>
  <c r="AE47" i="47"/>
  <c r="Z47" i="47"/>
  <c r="W47" i="47"/>
  <c r="R47" i="47"/>
  <c r="O47" i="47"/>
  <c r="AX46" i="47"/>
  <c r="AU46" i="47"/>
  <c r="AP46" i="47"/>
  <c r="AM46" i="47"/>
  <c r="AH46" i="47"/>
  <c r="AE46" i="47"/>
  <c r="Z46" i="47"/>
  <c r="Z49" i="47" s="1"/>
  <c r="W46" i="47"/>
  <c r="R46" i="47"/>
  <c r="O46" i="47"/>
  <c r="AX45" i="47"/>
  <c r="AU45" i="47"/>
  <c r="AP45" i="47"/>
  <c r="AM45" i="47"/>
  <c r="AH45" i="47"/>
  <c r="AE45" i="47"/>
  <c r="Z45" i="47"/>
  <c r="W45" i="47"/>
  <c r="R45" i="47"/>
  <c r="O45" i="47"/>
  <c r="AS43" i="47"/>
  <c r="AP43" i="47"/>
  <c r="AP49" i="47" s="1"/>
  <c r="AM43" i="47"/>
  <c r="AM49" i="47" s="1"/>
  <c r="AK43" i="47"/>
  <c r="AC43" i="47"/>
  <c r="Z43" i="47"/>
  <c r="W43" i="47"/>
  <c r="W49" i="47" s="1"/>
  <c r="U43" i="47"/>
  <c r="M43" i="47"/>
  <c r="AU41" i="47"/>
  <c r="W41" i="47"/>
  <c r="AX40" i="47"/>
  <c r="AU40" i="47"/>
  <c r="AP40" i="47"/>
  <c r="AM40" i="47"/>
  <c r="AH40" i="47"/>
  <c r="AE40" i="47"/>
  <c r="Z40" i="47"/>
  <c r="W40" i="47"/>
  <c r="R40" i="47"/>
  <c r="O40" i="47"/>
  <c r="AU38" i="47"/>
  <c r="AS38" i="47"/>
  <c r="AM38" i="47"/>
  <c r="AM41" i="47" s="1"/>
  <c r="AK38" i="47"/>
  <c r="AC38" i="47"/>
  <c r="W38" i="47"/>
  <c r="W50" i="47" s="1"/>
  <c r="U38" i="47"/>
  <c r="M38" i="47"/>
  <c r="AX34" i="47"/>
  <c r="AU34" i="47"/>
  <c r="AP34" i="47"/>
  <c r="AM34" i="47"/>
  <c r="AH34" i="47"/>
  <c r="AE34" i="47"/>
  <c r="Z34" i="47"/>
  <c r="W34" i="47"/>
  <c r="R34" i="47"/>
  <c r="O34" i="47"/>
  <c r="AS33" i="47"/>
  <c r="AK33" i="47"/>
  <c r="AC33" i="47"/>
  <c r="U33" i="47"/>
  <c r="M33" i="47"/>
  <c r="AX30" i="47"/>
  <c r="AU30" i="47"/>
  <c r="AP30" i="47"/>
  <c r="AM30" i="47"/>
  <c r="AH30" i="47"/>
  <c r="AE30" i="47"/>
  <c r="Z30" i="47"/>
  <c r="W30" i="47"/>
  <c r="R30" i="47"/>
  <c r="O30" i="47"/>
  <c r="AS29" i="47"/>
  <c r="AK29" i="47"/>
  <c r="AC29" i="47"/>
  <c r="U29" i="47"/>
  <c r="M29" i="47"/>
  <c r="AX15" i="47"/>
  <c r="AX17" i="47" s="1"/>
  <c r="AW9" i="47" s="1"/>
  <c r="AX33" i="47" s="1"/>
  <c r="AX35" i="47" s="1"/>
  <c r="Z15" i="47"/>
  <c r="Z17" i="47" s="1"/>
  <c r="Y9" i="47" s="1"/>
  <c r="Z33" i="47" s="1"/>
  <c r="Z35" i="47" s="1"/>
  <c r="AP14" i="47"/>
  <c r="AP16" i="47" s="1"/>
  <c r="R14" i="47"/>
  <c r="R16" i="47" s="1"/>
  <c r="AS13" i="47"/>
  <c r="AO13" i="47"/>
  <c r="AM13" i="47"/>
  <c r="AK13" i="47"/>
  <c r="AC13" i="47"/>
  <c r="W13" i="47"/>
  <c r="U13" i="47"/>
  <c r="M13" i="47"/>
  <c r="AS12" i="47"/>
  <c r="AK12" i="47"/>
  <c r="AC12" i="47"/>
  <c r="U12" i="47"/>
  <c r="M12" i="47"/>
  <c r="AW10" i="47"/>
  <c r="AX43" i="47" s="1"/>
  <c r="AX49" i="47" s="1"/>
  <c r="AU10" i="47"/>
  <c r="AU43" i="47" s="1"/>
  <c r="AU49" i="47" s="1"/>
  <c r="AO10" i="47"/>
  <c r="AM10" i="47"/>
  <c r="AP15" i="47" s="1"/>
  <c r="AP17" i="47" s="1"/>
  <c r="AO9" i="47" s="1"/>
  <c r="AP33" i="47" s="1"/>
  <c r="AP35" i="47" s="1"/>
  <c r="AG10" i="47"/>
  <c r="AH43" i="47" s="1"/>
  <c r="AH49" i="47" s="1"/>
  <c r="AE10" i="47"/>
  <c r="AE43" i="47" s="1"/>
  <c r="AE49" i="47" s="1"/>
  <c r="Y10" i="47"/>
  <c r="W10" i="47"/>
  <c r="U15" i="47" s="1"/>
  <c r="U17" i="47" s="1"/>
  <c r="W9" i="47" s="1"/>
  <c r="W33" i="47" s="1"/>
  <c r="W35" i="47" s="1"/>
  <c r="Q10" i="47"/>
  <c r="R43" i="47" s="1"/>
  <c r="R49" i="47" s="1"/>
  <c r="O10" i="47"/>
  <c r="R15" i="47" s="1"/>
  <c r="R17" i="47" s="1"/>
  <c r="Q9" i="47" s="1"/>
  <c r="R33" i="47" s="1"/>
  <c r="R35" i="47" s="1"/>
  <c r="K10" i="47"/>
  <c r="I10" i="47"/>
  <c r="AW7" i="47"/>
  <c r="AW13" i="47" s="1"/>
  <c r="AU7" i="47"/>
  <c r="AX14" i="47" s="1"/>
  <c r="AX16" i="47" s="1"/>
  <c r="AO7" i="47"/>
  <c r="AP38" i="47" s="1"/>
  <c r="AM7" i="47"/>
  <c r="AK14" i="47" s="1"/>
  <c r="AK16" i="47" s="1"/>
  <c r="AG7" i="47"/>
  <c r="AH38" i="47" s="1"/>
  <c r="AE7" i="47"/>
  <c r="AE38" i="47" s="1"/>
  <c r="Y7" i="47"/>
  <c r="Z38" i="47" s="1"/>
  <c r="W7" i="47"/>
  <c r="Z14" i="47" s="1"/>
  <c r="Z16" i="47" s="1"/>
  <c r="Q7" i="47"/>
  <c r="Q13" i="47" s="1"/>
  <c r="O7" i="47"/>
  <c r="O38" i="47" s="1"/>
  <c r="K7" i="47"/>
  <c r="I7" i="47"/>
  <c r="AX81" i="46"/>
  <c r="AS81" i="46"/>
  <c r="AP81" i="46"/>
  <c r="AK81" i="46"/>
  <c r="AH81" i="46"/>
  <c r="AC81" i="46"/>
  <c r="Z81" i="46"/>
  <c r="U81" i="46"/>
  <c r="R81" i="46"/>
  <c r="M81" i="46"/>
  <c r="AX80" i="46"/>
  <c r="AS80" i="46"/>
  <c r="AP80" i="46"/>
  <c r="AK80" i="46"/>
  <c r="AH80" i="46"/>
  <c r="AC80" i="46"/>
  <c r="Z80" i="46"/>
  <c r="U80" i="46"/>
  <c r="R80" i="46"/>
  <c r="M80" i="46"/>
  <c r="AX79" i="46"/>
  <c r="AS79" i="46"/>
  <c r="AP79" i="46"/>
  <c r="AK79" i="46"/>
  <c r="AH79" i="46"/>
  <c r="AC79" i="46"/>
  <c r="Z79" i="46"/>
  <c r="U79" i="46"/>
  <c r="R79" i="46"/>
  <c r="M79" i="46"/>
  <c r="AX78" i="46"/>
  <c r="AS78" i="46"/>
  <c r="AP78" i="46"/>
  <c r="AK78" i="46"/>
  <c r="AH78" i="46"/>
  <c r="AC78" i="46"/>
  <c r="Z78" i="46"/>
  <c r="U78" i="46"/>
  <c r="R78" i="46"/>
  <c r="M78" i="46"/>
  <c r="AX77" i="46"/>
  <c r="AS77" i="46"/>
  <c r="AP77" i="46"/>
  <c r="AK77" i="46"/>
  <c r="AH77" i="46"/>
  <c r="AC77" i="46"/>
  <c r="Z77" i="46"/>
  <c r="U77" i="46"/>
  <c r="R77" i="46"/>
  <c r="M77" i="46"/>
  <c r="AX76" i="46"/>
  <c r="AS76" i="46"/>
  <c r="AP76" i="46"/>
  <c r="AK76" i="46"/>
  <c r="AH76" i="46"/>
  <c r="AC76" i="46"/>
  <c r="Z76" i="46"/>
  <c r="U76" i="46"/>
  <c r="R76" i="46"/>
  <c r="M76" i="46"/>
  <c r="AU75" i="46"/>
  <c r="AU82" i="46" s="1"/>
  <c r="AS75" i="46"/>
  <c r="AM75" i="46"/>
  <c r="AM82" i="46" s="1"/>
  <c r="AK75" i="46"/>
  <c r="AE75" i="46"/>
  <c r="AE82" i="46" s="1"/>
  <c r="AC75" i="46"/>
  <c r="W75" i="46"/>
  <c r="W82" i="46" s="1"/>
  <c r="U75" i="46"/>
  <c r="O75" i="46"/>
  <c r="O82" i="46" s="1"/>
  <c r="M75" i="46"/>
  <c r="AE73" i="46"/>
  <c r="AX72" i="46"/>
  <c r="AS72" i="46"/>
  <c r="AP72" i="46"/>
  <c r="AK72" i="46"/>
  <c r="AH72" i="46"/>
  <c r="AC72" i="46"/>
  <c r="Z72" i="46"/>
  <c r="U72" i="46"/>
  <c r="R72" i="46"/>
  <c r="M72" i="46"/>
  <c r="AX71" i="46"/>
  <c r="AS71" i="46"/>
  <c r="AP71" i="46"/>
  <c r="AK71" i="46"/>
  <c r="AH71" i="46"/>
  <c r="AC71" i="46"/>
  <c r="Z71" i="46"/>
  <c r="U71" i="46"/>
  <c r="R71" i="46"/>
  <c r="M71" i="46"/>
  <c r="AX70" i="46"/>
  <c r="AS70" i="46"/>
  <c r="AP70" i="46"/>
  <c r="AK70" i="46"/>
  <c r="AH70" i="46"/>
  <c r="AC70" i="46"/>
  <c r="Z70" i="46"/>
  <c r="U70" i="46"/>
  <c r="R70" i="46"/>
  <c r="M70" i="46"/>
  <c r="AX68" i="46"/>
  <c r="AS68" i="46"/>
  <c r="AP68" i="46"/>
  <c r="AK68" i="46"/>
  <c r="AH68" i="46"/>
  <c r="AC68" i="46"/>
  <c r="Z68" i="46"/>
  <c r="U68" i="46"/>
  <c r="R68" i="46"/>
  <c r="M68" i="46"/>
  <c r="AX67" i="46"/>
  <c r="AS67" i="46"/>
  <c r="AP67" i="46"/>
  <c r="AK67" i="46"/>
  <c r="AH67" i="46"/>
  <c r="AC67" i="46"/>
  <c r="Z67" i="46"/>
  <c r="U67" i="46"/>
  <c r="R67" i="46"/>
  <c r="M67" i="46"/>
  <c r="AX66" i="46"/>
  <c r="AS66" i="46"/>
  <c r="AP66" i="46"/>
  <c r="AK66" i="46"/>
  <c r="AH66" i="46"/>
  <c r="AC66" i="46"/>
  <c r="Z66" i="46"/>
  <c r="U66" i="46"/>
  <c r="R66" i="46"/>
  <c r="M66" i="46"/>
  <c r="AX65" i="46"/>
  <c r="AS65" i="46"/>
  <c r="AP65" i="46"/>
  <c r="AK65" i="46"/>
  <c r="AH65" i="46"/>
  <c r="AC65" i="46"/>
  <c r="Z65" i="46"/>
  <c r="U65" i="46"/>
  <c r="R65" i="46"/>
  <c r="M65" i="46"/>
  <c r="AX64" i="46"/>
  <c r="AS64" i="46"/>
  <c r="AP64" i="46"/>
  <c r="AK64" i="46"/>
  <c r="AH64" i="46"/>
  <c r="AC64" i="46"/>
  <c r="Z64" i="46"/>
  <c r="U64" i="46"/>
  <c r="R64" i="46"/>
  <c r="M64" i="46"/>
  <c r="AU63" i="46"/>
  <c r="AU73" i="46" s="1"/>
  <c r="AS63" i="46"/>
  <c r="AM63" i="46"/>
  <c r="AM73" i="46" s="1"/>
  <c r="AK63" i="46"/>
  <c r="AE63" i="46"/>
  <c r="AC63" i="46"/>
  <c r="W63" i="46"/>
  <c r="W73" i="46" s="1"/>
  <c r="U63" i="46"/>
  <c r="O63" i="46"/>
  <c r="O73" i="46" s="1"/>
  <c r="M63" i="46"/>
  <c r="AX60" i="46"/>
  <c r="AS60" i="46"/>
  <c r="AP60" i="46"/>
  <c r="AK60" i="46"/>
  <c r="AH60" i="46"/>
  <c r="AC60" i="46"/>
  <c r="Z60" i="46"/>
  <c r="U60" i="46"/>
  <c r="R60" i="46"/>
  <c r="M60" i="46"/>
  <c r="AX59" i="46"/>
  <c r="AS59" i="46"/>
  <c r="AP59" i="46"/>
  <c r="AK59" i="46"/>
  <c r="AH59" i="46"/>
  <c r="AC59" i="46"/>
  <c r="Z59" i="46"/>
  <c r="U59" i="46"/>
  <c r="R59" i="46"/>
  <c r="M59" i="46"/>
  <c r="AX58" i="46"/>
  <c r="AS58" i="46"/>
  <c r="AP58" i="46"/>
  <c r="AK58" i="46"/>
  <c r="AH58" i="46"/>
  <c r="AC58" i="46"/>
  <c r="Z58" i="46"/>
  <c r="U58" i="46"/>
  <c r="R58" i="46"/>
  <c r="M58" i="46"/>
  <c r="AX57" i="46"/>
  <c r="AS57" i="46"/>
  <c r="AP57" i="46"/>
  <c r="AK57" i="46"/>
  <c r="AH57" i="46"/>
  <c r="AC57" i="46"/>
  <c r="Z57" i="46"/>
  <c r="U57" i="46"/>
  <c r="R57" i="46"/>
  <c r="M57" i="46"/>
  <c r="AX56" i="46"/>
  <c r="AS56" i="46"/>
  <c r="AP56" i="46"/>
  <c r="AK56" i="46"/>
  <c r="AH56" i="46"/>
  <c r="AC56" i="46"/>
  <c r="Z56" i="46"/>
  <c r="U56" i="46"/>
  <c r="R56" i="46"/>
  <c r="M56" i="46"/>
  <c r="AX55" i="46"/>
  <c r="AS55" i="46"/>
  <c r="AP55" i="46"/>
  <c r="AK55" i="46"/>
  <c r="AH55" i="46"/>
  <c r="AC55" i="46"/>
  <c r="Z55" i="46"/>
  <c r="U55" i="46"/>
  <c r="R55" i="46"/>
  <c r="M55" i="46"/>
  <c r="AX54" i="46"/>
  <c r="AS54" i="46"/>
  <c r="AP54" i="46"/>
  <c r="AK54" i="46"/>
  <c r="AH54" i="46"/>
  <c r="AC54" i="46"/>
  <c r="Z54" i="46"/>
  <c r="U54" i="46"/>
  <c r="R54" i="46"/>
  <c r="M54" i="46"/>
  <c r="AX53" i="46"/>
  <c r="AX61" i="46" s="1"/>
  <c r="AU53" i="46"/>
  <c r="AU61" i="46" s="1"/>
  <c r="AS53" i="46"/>
  <c r="AM53" i="46"/>
  <c r="AM61" i="46" s="1"/>
  <c r="AK53" i="46"/>
  <c r="AH53" i="46"/>
  <c r="AH61" i="46" s="1"/>
  <c r="AE53" i="46"/>
  <c r="AE61" i="46" s="1"/>
  <c r="AC53" i="46"/>
  <c r="W53" i="46"/>
  <c r="W61" i="46" s="1"/>
  <c r="U53" i="46"/>
  <c r="R53" i="46"/>
  <c r="R61" i="46" s="1"/>
  <c r="O53" i="46"/>
  <c r="O61" i="46" s="1"/>
  <c r="M53" i="46"/>
  <c r="AM51" i="46"/>
  <c r="O51" i="46"/>
  <c r="AX50" i="46"/>
  <c r="AS50" i="46"/>
  <c r="AP50" i="46"/>
  <c r="AK50" i="46"/>
  <c r="AH50" i="46"/>
  <c r="AC50" i="46"/>
  <c r="Z50" i="46"/>
  <c r="U50" i="46"/>
  <c r="R50" i="46"/>
  <c r="M50" i="46"/>
  <c r="AX49" i="46"/>
  <c r="AS49" i="46"/>
  <c r="AP49" i="46"/>
  <c r="AK49" i="46"/>
  <c r="AH49" i="46"/>
  <c r="AC49" i="46"/>
  <c r="Z49" i="46"/>
  <c r="U49" i="46"/>
  <c r="R49" i="46"/>
  <c r="M49" i="46"/>
  <c r="AX48" i="46"/>
  <c r="AS48" i="46"/>
  <c r="AP48" i="46"/>
  <c r="AK48" i="46"/>
  <c r="AH48" i="46"/>
  <c r="AC48" i="46"/>
  <c r="Z48" i="46"/>
  <c r="U48" i="46"/>
  <c r="R48" i="46"/>
  <c r="M48" i="46"/>
  <c r="AX47" i="46"/>
  <c r="AS47" i="46"/>
  <c r="AP47" i="46"/>
  <c r="AK47" i="46"/>
  <c r="AH47" i="46"/>
  <c r="AC47" i="46"/>
  <c r="Z47" i="46"/>
  <c r="U47" i="46"/>
  <c r="R47" i="46"/>
  <c r="M47" i="46"/>
  <c r="AX46" i="46"/>
  <c r="AS46" i="46"/>
  <c r="AP46" i="46"/>
  <c r="AK46" i="46"/>
  <c r="AH46" i="46"/>
  <c r="AC46" i="46"/>
  <c r="Z46" i="46"/>
  <c r="U46" i="46"/>
  <c r="R46" i="46"/>
  <c r="M46" i="46"/>
  <c r="AX45" i="46"/>
  <c r="AS45" i="46"/>
  <c r="AP45" i="46"/>
  <c r="AK45" i="46"/>
  <c r="AH45" i="46"/>
  <c r="AC45" i="46"/>
  <c r="Z45" i="46"/>
  <c r="U45" i="46"/>
  <c r="R45" i="46"/>
  <c r="M45" i="46"/>
  <c r="AX44" i="46"/>
  <c r="AS44" i="46"/>
  <c r="AP44" i="46"/>
  <c r="AK44" i="46"/>
  <c r="AH44" i="46"/>
  <c r="AC44" i="46"/>
  <c r="Z44" i="46"/>
  <c r="U44" i="46"/>
  <c r="R44" i="46"/>
  <c r="M44" i="46"/>
  <c r="AX43" i="46"/>
  <c r="AS43" i="46"/>
  <c r="AP43" i="46"/>
  <c r="AK43" i="46"/>
  <c r="AH43" i="46"/>
  <c r="AC43" i="46"/>
  <c r="Z43" i="46"/>
  <c r="U43" i="46"/>
  <c r="R43" i="46"/>
  <c r="M43" i="46"/>
  <c r="AU42" i="46"/>
  <c r="AU83" i="46" s="1"/>
  <c r="AS42" i="46"/>
  <c r="AP42" i="46"/>
  <c r="AP83" i="46" s="1"/>
  <c r="AM42" i="46"/>
  <c r="AM83" i="46" s="1"/>
  <c r="AK42" i="46"/>
  <c r="AE42" i="46"/>
  <c r="AE51" i="46" s="1"/>
  <c r="AC42" i="46"/>
  <c r="W42" i="46"/>
  <c r="W83" i="46" s="1"/>
  <c r="U42" i="46"/>
  <c r="O42" i="46"/>
  <c r="O83" i="46" s="1"/>
  <c r="M42" i="46"/>
  <c r="AX16" i="46"/>
  <c r="AX18" i="46" s="1"/>
  <c r="AU15" i="46"/>
  <c r="AS15" i="46"/>
  <c r="AM15" i="46"/>
  <c r="AK15" i="46"/>
  <c r="AE15" i="46"/>
  <c r="AC15" i="46"/>
  <c r="W15" i="46"/>
  <c r="U15" i="46"/>
  <c r="O15" i="46"/>
  <c r="M15" i="46"/>
  <c r="AW12" i="46"/>
  <c r="AX75" i="46" s="1"/>
  <c r="AX82" i="46" s="1"/>
  <c r="AO12" i="46"/>
  <c r="AP75" i="46" s="1"/>
  <c r="AP82" i="46" s="1"/>
  <c r="AG12" i="46"/>
  <c r="AH75" i="46" s="1"/>
  <c r="AH82" i="46" s="1"/>
  <c r="Y12" i="46"/>
  <c r="Z75" i="46" s="1"/>
  <c r="Z82" i="46" s="1"/>
  <c r="Q12" i="46"/>
  <c r="R75" i="46" s="1"/>
  <c r="R82" i="46" s="1"/>
  <c r="K12" i="46"/>
  <c r="I12" i="46"/>
  <c r="AW11" i="46"/>
  <c r="AX17" i="46" s="1"/>
  <c r="AX19" i="46" s="1"/>
  <c r="AW10" i="46" s="1"/>
  <c r="AX37" i="46" s="1"/>
  <c r="AO11" i="46"/>
  <c r="AP53" i="46" s="1"/>
  <c r="AP61" i="46" s="1"/>
  <c r="AG11" i="46"/>
  <c r="AC17" i="46" s="1"/>
  <c r="AC19" i="46" s="1"/>
  <c r="AE10" i="46" s="1"/>
  <c r="Y11" i="46"/>
  <c r="Z17" i="46" s="1"/>
  <c r="Z19" i="46" s="1"/>
  <c r="Y10" i="46" s="1"/>
  <c r="Z37" i="46" s="1"/>
  <c r="Q11" i="46"/>
  <c r="R17" i="46" s="1"/>
  <c r="R19" i="46" s="1"/>
  <c r="Q10" i="46" s="1"/>
  <c r="R37" i="46" s="1"/>
  <c r="K11" i="46"/>
  <c r="I11" i="46"/>
  <c r="AW8" i="46"/>
  <c r="AX63" i="46" s="1"/>
  <c r="AX73" i="46" s="1"/>
  <c r="AO8" i="46"/>
  <c r="AP63" i="46" s="1"/>
  <c r="AP73" i="46" s="1"/>
  <c r="AG8" i="46"/>
  <c r="AH63" i="46" s="1"/>
  <c r="AH73" i="46" s="1"/>
  <c r="Y8" i="46"/>
  <c r="Z63" i="46" s="1"/>
  <c r="Z73" i="46" s="1"/>
  <c r="Q8" i="46"/>
  <c r="R63" i="46" s="1"/>
  <c r="R73" i="46" s="1"/>
  <c r="K8" i="46"/>
  <c r="I8" i="46"/>
  <c r="AW7" i="46"/>
  <c r="AX42" i="46" s="1"/>
  <c r="AO7" i="46"/>
  <c r="AP16" i="46" s="1"/>
  <c r="AP18" i="46" s="1"/>
  <c r="AG7" i="46"/>
  <c r="AH42" i="46" s="1"/>
  <c r="Y7" i="46"/>
  <c r="Z16" i="46" s="1"/>
  <c r="Z18" i="46" s="1"/>
  <c r="Q7" i="46"/>
  <c r="R16" i="46" s="1"/>
  <c r="R18" i="46" s="1"/>
  <c r="K7" i="46"/>
  <c r="I7" i="46"/>
  <c r="AM67" i="45"/>
  <c r="AP65" i="45"/>
  <c r="R65" i="45"/>
  <c r="AK64" i="45"/>
  <c r="AH64" i="45"/>
  <c r="M64" i="45"/>
  <c r="AX63" i="45"/>
  <c r="AC63" i="45"/>
  <c r="Z63" i="45"/>
  <c r="AP62" i="45"/>
  <c r="R62" i="45"/>
  <c r="AK61" i="45"/>
  <c r="AH61" i="45"/>
  <c r="M61" i="45"/>
  <c r="AX60" i="45"/>
  <c r="AC60" i="45"/>
  <c r="AP59" i="45"/>
  <c r="R59" i="45"/>
  <c r="AK58" i="45"/>
  <c r="AH58" i="45"/>
  <c r="M58" i="45"/>
  <c r="AC57" i="45"/>
  <c r="Z57" i="45"/>
  <c r="AP56" i="45"/>
  <c r="R56" i="45"/>
  <c r="AK55" i="45"/>
  <c r="AH55" i="45"/>
  <c r="M55" i="45"/>
  <c r="AX54" i="45"/>
  <c r="AC54" i="45"/>
  <c r="Z54" i="45"/>
  <c r="AX53" i="45"/>
  <c r="AU53" i="45"/>
  <c r="AU66" i="45" s="1"/>
  <c r="AS53" i="45"/>
  <c r="AP53" i="45"/>
  <c r="AM53" i="45"/>
  <c r="AM66" i="45" s="1"/>
  <c r="AH53" i="45"/>
  <c r="AE53" i="45"/>
  <c r="AE66" i="45" s="1"/>
  <c r="Z53" i="45"/>
  <c r="W53" i="45"/>
  <c r="W66" i="45" s="1"/>
  <c r="R53" i="45"/>
  <c r="O53" i="45"/>
  <c r="O66" i="45" s="1"/>
  <c r="M53" i="45"/>
  <c r="AM51" i="45"/>
  <c r="AE51" i="45"/>
  <c r="W51" i="45"/>
  <c r="AX50" i="45"/>
  <c r="AS50" i="45"/>
  <c r="Z50" i="45"/>
  <c r="U50" i="45"/>
  <c r="AP49" i="45"/>
  <c r="AK49" i="45"/>
  <c r="R49" i="45"/>
  <c r="M49" i="45"/>
  <c r="AX47" i="45"/>
  <c r="AS47" i="45"/>
  <c r="Z47" i="45"/>
  <c r="U47" i="45"/>
  <c r="AP46" i="45"/>
  <c r="AK46" i="45"/>
  <c r="R46" i="45"/>
  <c r="M46" i="45"/>
  <c r="AX44" i="45"/>
  <c r="AS44" i="45"/>
  <c r="Z44" i="45"/>
  <c r="U44" i="45"/>
  <c r="AP43" i="45"/>
  <c r="AK43" i="45"/>
  <c r="R43" i="45"/>
  <c r="M43" i="45"/>
  <c r="AX41" i="45"/>
  <c r="AS41" i="45"/>
  <c r="Z41" i="45"/>
  <c r="U41" i="45"/>
  <c r="AX40" i="45"/>
  <c r="AU40" i="45"/>
  <c r="AU51" i="45" s="1"/>
  <c r="AS40" i="45"/>
  <c r="AP40" i="45"/>
  <c r="AM40" i="45"/>
  <c r="AH40" i="45"/>
  <c r="AE40" i="45"/>
  <c r="AE67" i="45" s="1"/>
  <c r="AC40" i="45"/>
  <c r="Z40" i="45"/>
  <c r="W40" i="45"/>
  <c r="W67" i="45" s="1"/>
  <c r="U40" i="45"/>
  <c r="R40" i="45"/>
  <c r="O40" i="45"/>
  <c r="O51" i="45" s="1"/>
  <c r="W29" i="45"/>
  <c r="AK17" i="45"/>
  <c r="AM9" i="45" s="1"/>
  <c r="AH17" i="45"/>
  <c r="AG9" i="45" s="1"/>
  <c r="AH34" i="45" s="1"/>
  <c r="M17" i="45"/>
  <c r="AX16" i="45"/>
  <c r="AC16" i="45"/>
  <c r="Z16" i="45"/>
  <c r="AX15" i="45"/>
  <c r="AX17" i="45" s="1"/>
  <c r="AW9" i="45" s="1"/>
  <c r="AX34" i="45" s="1"/>
  <c r="AS15" i="45"/>
  <c r="AS17" i="45" s="1"/>
  <c r="AU9" i="45" s="1"/>
  <c r="AP15" i="45"/>
  <c r="AP17" i="45" s="1"/>
  <c r="AK15" i="45"/>
  <c r="AH15" i="45"/>
  <c r="AC15" i="45"/>
  <c r="AC17" i="45" s="1"/>
  <c r="AE9" i="45" s="1"/>
  <c r="Z15" i="45"/>
  <c r="Z17" i="45" s="1"/>
  <c r="Y9" i="45" s="1"/>
  <c r="Z34" i="45" s="1"/>
  <c r="U15" i="45"/>
  <c r="U17" i="45" s="1"/>
  <c r="W9" i="45" s="1"/>
  <c r="R15" i="45"/>
  <c r="R17" i="45" s="1"/>
  <c r="M15" i="45"/>
  <c r="AX14" i="45"/>
  <c r="AS14" i="45"/>
  <c r="AS16" i="45" s="1"/>
  <c r="AU6" i="45" s="1"/>
  <c r="AP14" i="45"/>
  <c r="AP16" i="45" s="1"/>
  <c r="AO6" i="45" s="1"/>
  <c r="AP29" i="45" s="1"/>
  <c r="AK14" i="45"/>
  <c r="AK16" i="45" s="1"/>
  <c r="AH14" i="45"/>
  <c r="AH16" i="45" s="1"/>
  <c r="AC14" i="45"/>
  <c r="Z14" i="45"/>
  <c r="U14" i="45"/>
  <c r="U16" i="45" s="1"/>
  <c r="W6" i="45" s="1"/>
  <c r="R14" i="45"/>
  <c r="R16" i="45" s="1"/>
  <c r="Q6" i="45" s="1"/>
  <c r="M14" i="45"/>
  <c r="M16" i="45" s="1"/>
  <c r="AW13" i="45"/>
  <c r="AU13" i="45"/>
  <c r="AS13" i="45"/>
  <c r="AO13" i="45"/>
  <c r="AM13" i="45"/>
  <c r="AG13" i="45"/>
  <c r="AE13" i="45"/>
  <c r="Y13" i="45"/>
  <c r="W13" i="45"/>
  <c r="U13" i="45"/>
  <c r="Q13" i="45"/>
  <c r="O13" i="45"/>
  <c r="AY10" i="45"/>
  <c r="AX57" i="45" s="1"/>
  <c r="AS10" i="45"/>
  <c r="AQ10" i="45"/>
  <c r="AP63" i="45" s="1"/>
  <c r="AK10" i="45"/>
  <c r="AK53" i="45" s="1"/>
  <c r="AI10" i="45"/>
  <c r="AH65" i="45" s="1"/>
  <c r="AC10" i="45"/>
  <c r="AC13" i="45" s="1"/>
  <c r="AA10" i="45"/>
  <c r="Z60" i="45" s="1"/>
  <c r="U10" i="45"/>
  <c r="U53" i="45" s="1"/>
  <c r="S10" i="45"/>
  <c r="R63" i="45" s="1"/>
  <c r="M10" i="45"/>
  <c r="K10" i="45"/>
  <c r="I10" i="45"/>
  <c r="AO9" i="45"/>
  <c r="AP34" i="45" s="1"/>
  <c r="AC9" i="45"/>
  <c r="AC34" i="45" s="1"/>
  <c r="AA9" i="45"/>
  <c r="Q9" i="45"/>
  <c r="R34" i="45" s="1"/>
  <c r="O9" i="45"/>
  <c r="AY7" i="45"/>
  <c r="AS48" i="45" s="1"/>
  <c r="AS7" i="45"/>
  <c r="AQ7" i="45"/>
  <c r="AK50" i="45" s="1"/>
  <c r="AK7" i="45"/>
  <c r="AK40" i="45" s="1"/>
  <c r="AI7" i="45"/>
  <c r="AC7" i="45"/>
  <c r="AA7" i="45"/>
  <c r="U48" i="45" s="1"/>
  <c r="U7" i="45"/>
  <c r="S7" i="45"/>
  <c r="M50" i="45" s="1"/>
  <c r="M7" i="45"/>
  <c r="K7" i="45"/>
  <c r="I7" i="45"/>
  <c r="AG6" i="45"/>
  <c r="AE6" i="45"/>
  <c r="AU69" i="44"/>
  <c r="AM68" i="44"/>
  <c r="O68" i="44"/>
  <c r="AX67" i="44"/>
  <c r="AK67" i="44"/>
  <c r="AH67" i="44"/>
  <c r="U67" i="44"/>
  <c r="AX66" i="44"/>
  <c r="AX68" i="44" s="1"/>
  <c r="AH66" i="44"/>
  <c r="Z66" i="44"/>
  <c r="R66" i="44"/>
  <c r="AX65" i="44"/>
  <c r="AP65" i="44"/>
  <c r="AK65" i="44"/>
  <c r="AH65" i="44"/>
  <c r="Z65" i="44"/>
  <c r="AX64" i="44"/>
  <c r="AU64" i="44"/>
  <c r="AU68" i="44" s="1"/>
  <c r="AS64" i="44"/>
  <c r="AP64" i="44"/>
  <c r="AM64" i="44"/>
  <c r="AH64" i="44"/>
  <c r="AH68" i="44" s="1"/>
  <c r="AE64" i="44"/>
  <c r="AE68" i="44" s="1"/>
  <c r="AC64" i="44"/>
  <c r="Z64" i="44"/>
  <c r="W64" i="44"/>
  <c r="W68" i="44" s="1"/>
  <c r="R64" i="44"/>
  <c r="O64" i="44"/>
  <c r="M64" i="44"/>
  <c r="AM62" i="44"/>
  <c r="AE62" i="44"/>
  <c r="W62" i="44"/>
  <c r="O62" i="44"/>
  <c r="AS60" i="44"/>
  <c r="AC60" i="44"/>
  <c r="U60" i="44"/>
  <c r="AC58" i="44"/>
  <c r="AS57" i="44"/>
  <c r="AC57" i="44"/>
  <c r="U57" i="44"/>
  <c r="AC55" i="44"/>
  <c r="AS54" i="44"/>
  <c r="AC54" i="44"/>
  <c r="U54" i="44"/>
  <c r="AC52" i="44"/>
  <c r="AS51" i="44"/>
  <c r="AC51" i="44"/>
  <c r="U51" i="44"/>
  <c r="AX48" i="44"/>
  <c r="AU48" i="44"/>
  <c r="AU62" i="44" s="1"/>
  <c r="AS48" i="44"/>
  <c r="AP48" i="44"/>
  <c r="AM48" i="44"/>
  <c r="AK48" i="44"/>
  <c r="AH48" i="44"/>
  <c r="AE48" i="44"/>
  <c r="Z48" i="44"/>
  <c r="W48" i="44"/>
  <c r="U48" i="44"/>
  <c r="R48" i="44"/>
  <c r="O48" i="44"/>
  <c r="M48" i="44"/>
  <c r="AE46" i="44"/>
  <c r="AS44" i="44"/>
  <c r="AP44" i="44"/>
  <c r="AH44" i="44"/>
  <c r="U44" i="44"/>
  <c r="R44" i="44"/>
  <c r="AX43" i="44"/>
  <c r="AH43" i="44"/>
  <c r="Z43" i="44"/>
  <c r="AX42" i="44"/>
  <c r="AP42" i="44"/>
  <c r="AC42" i="44"/>
  <c r="Z42" i="44"/>
  <c r="R42" i="44"/>
  <c r="AS41" i="44"/>
  <c r="AP41" i="44"/>
  <c r="AH41" i="44"/>
  <c r="U41" i="44"/>
  <c r="R41" i="44"/>
  <c r="AX40" i="44"/>
  <c r="AH40" i="44"/>
  <c r="Z40" i="44"/>
  <c r="AX39" i="44"/>
  <c r="AP39" i="44"/>
  <c r="AC39" i="44"/>
  <c r="Z39" i="44"/>
  <c r="R39" i="44"/>
  <c r="AS38" i="44"/>
  <c r="AP38" i="44"/>
  <c r="AH38" i="44"/>
  <c r="U38" i="44"/>
  <c r="R38" i="44"/>
  <c r="AX37" i="44"/>
  <c r="AH37" i="44"/>
  <c r="Z37" i="44"/>
  <c r="AX36" i="44"/>
  <c r="AP36" i="44"/>
  <c r="AC36" i="44"/>
  <c r="Z36" i="44"/>
  <c r="R36" i="44"/>
  <c r="AX35" i="44"/>
  <c r="AS35" i="44"/>
  <c r="AP35" i="44"/>
  <c r="AH35" i="44"/>
  <c r="Z35" i="44"/>
  <c r="U35" i="44"/>
  <c r="R35" i="44"/>
  <c r="AX33" i="44"/>
  <c r="AU33" i="44"/>
  <c r="AU46" i="44" s="1"/>
  <c r="AP33" i="44"/>
  <c r="AM33" i="44"/>
  <c r="AM69" i="44" s="1"/>
  <c r="AH33" i="44"/>
  <c r="AE33" i="44"/>
  <c r="AE69" i="44" s="1"/>
  <c r="Z33" i="44"/>
  <c r="W33" i="44"/>
  <c r="W69" i="44" s="1"/>
  <c r="R33" i="44"/>
  <c r="O33" i="44"/>
  <c r="O69" i="44" s="1"/>
  <c r="Z22" i="44"/>
  <c r="Y12" i="44" s="1"/>
  <c r="M22" i="44"/>
  <c r="O12" i="44" s="1"/>
  <c r="AP21" i="44"/>
  <c r="AO9" i="44" s="1"/>
  <c r="AC21" i="44"/>
  <c r="R21" i="44"/>
  <c r="Q9" i="44" s="1"/>
  <c r="AS20" i="44"/>
  <c r="AU6" i="44" s="1"/>
  <c r="AH20" i="44"/>
  <c r="AG6" i="44" s="1"/>
  <c r="U20" i="44"/>
  <c r="AP19" i="44"/>
  <c r="AP22" i="44" s="1"/>
  <c r="AO12" i="44" s="1"/>
  <c r="AK19" i="44"/>
  <c r="AK22" i="44" s="1"/>
  <c r="AM12" i="44" s="1"/>
  <c r="Z19" i="44"/>
  <c r="U19" i="44"/>
  <c r="U22" i="44" s="1"/>
  <c r="W12" i="44" s="1"/>
  <c r="R19" i="44"/>
  <c r="R22" i="44" s="1"/>
  <c r="Q12" i="44" s="1"/>
  <c r="M19" i="44"/>
  <c r="AX18" i="44"/>
  <c r="AX21" i="44" s="1"/>
  <c r="AW9" i="44" s="1"/>
  <c r="AS18" i="44"/>
  <c r="AS21" i="44" s="1"/>
  <c r="AU9" i="44" s="1"/>
  <c r="AP18" i="44"/>
  <c r="AK18" i="44"/>
  <c r="AK21" i="44" s="1"/>
  <c r="AM9" i="44" s="1"/>
  <c r="AQ9" i="44" s="1"/>
  <c r="AH18" i="44"/>
  <c r="AH21" i="44" s="1"/>
  <c r="AG9" i="44" s="1"/>
  <c r="AC18" i="44"/>
  <c r="Z18" i="44"/>
  <c r="Z21" i="44" s="1"/>
  <c r="Y9" i="44" s="1"/>
  <c r="U18" i="44"/>
  <c r="U21" i="44" s="1"/>
  <c r="W9" i="44" s="1"/>
  <c r="R18" i="44"/>
  <c r="M18" i="44"/>
  <c r="M21" i="44" s="1"/>
  <c r="O9" i="44" s="1"/>
  <c r="S9" i="44" s="1"/>
  <c r="AX17" i="44"/>
  <c r="AX20" i="44" s="1"/>
  <c r="AS17" i="44"/>
  <c r="AP17" i="44"/>
  <c r="AP20" i="44" s="1"/>
  <c r="AK17" i="44"/>
  <c r="AK20" i="44" s="1"/>
  <c r="AH17" i="44"/>
  <c r="AC17" i="44"/>
  <c r="AC20" i="44" s="1"/>
  <c r="Z17" i="44"/>
  <c r="Z20" i="44" s="1"/>
  <c r="U17" i="44"/>
  <c r="R17" i="44"/>
  <c r="R20" i="44" s="1"/>
  <c r="M17" i="44"/>
  <c r="M20" i="44" s="1"/>
  <c r="AW16" i="44"/>
  <c r="AU16" i="44"/>
  <c r="AO16" i="44"/>
  <c r="AM16" i="44"/>
  <c r="AG16" i="44"/>
  <c r="AE16" i="44"/>
  <c r="Y16" i="44"/>
  <c r="W16" i="44"/>
  <c r="U16" i="44"/>
  <c r="Q16" i="44"/>
  <c r="O16" i="44"/>
  <c r="AS15" i="44"/>
  <c r="AK15" i="44"/>
  <c r="AC15" i="44"/>
  <c r="U15" i="44"/>
  <c r="M15" i="44"/>
  <c r="AQ13" i="44"/>
  <c r="AK66" i="44" s="1"/>
  <c r="AK13" i="44"/>
  <c r="AK64" i="44" s="1"/>
  <c r="AA13" i="44"/>
  <c r="Z67" i="44" s="1"/>
  <c r="U13" i="44"/>
  <c r="U64" i="44" s="1"/>
  <c r="S13" i="44"/>
  <c r="R65" i="44" s="1"/>
  <c r="M13" i="44"/>
  <c r="K13" i="44"/>
  <c r="I13" i="44"/>
  <c r="AY10" i="44"/>
  <c r="AS58" i="44" s="1"/>
  <c r="AS10" i="44"/>
  <c r="AQ10" i="44"/>
  <c r="AK60" i="44" s="1"/>
  <c r="AK10" i="44"/>
  <c r="AI10" i="44"/>
  <c r="AC59" i="44" s="1"/>
  <c r="AC10" i="44"/>
  <c r="AC48" i="44" s="1"/>
  <c r="AA10" i="44"/>
  <c r="U58" i="44" s="1"/>
  <c r="U10" i="44"/>
  <c r="S10" i="44"/>
  <c r="M60" i="44" s="1"/>
  <c r="M10" i="44"/>
  <c r="K10" i="44"/>
  <c r="I10" i="44"/>
  <c r="AE9" i="44"/>
  <c r="AY7" i="44"/>
  <c r="AX44" i="44" s="1"/>
  <c r="AS7" i="44"/>
  <c r="AS33" i="44" s="1"/>
  <c r="AQ7" i="44"/>
  <c r="AP43" i="44" s="1"/>
  <c r="AK7" i="44"/>
  <c r="AK16" i="44" s="1"/>
  <c r="AI7" i="44"/>
  <c r="AH42" i="44" s="1"/>
  <c r="AC7" i="44"/>
  <c r="AC33" i="44" s="1"/>
  <c r="AA7" i="44"/>
  <c r="Z44" i="44" s="1"/>
  <c r="U7" i="44"/>
  <c r="U33" i="44" s="1"/>
  <c r="S7" i="44"/>
  <c r="R43" i="44" s="1"/>
  <c r="M7" i="44"/>
  <c r="M33" i="44" s="1"/>
  <c r="K7" i="44"/>
  <c r="I7" i="44"/>
  <c r="W6" i="44"/>
  <c r="AE97" i="43"/>
  <c r="AX96" i="43"/>
  <c r="AU96" i="43"/>
  <c r="AP96" i="43"/>
  <c r="AM96" i="43"/>
  <c r="AH96" i="43"/>
  <c r="AE96" i="43"/>
  <c r="Z96" i="43"/>
  <c r="W96" i="43"/>
  <c r="R96" i="43"/>
  <c r="O96" i="43"/>
  <c r="AX89" i="43"/>
  <c r="AM89" i="43"/>
  <c r="W89" i="43"/>
  <c r="O89" i="43"/>
  <c r="AX83" i="43"/>
  <c r="AU83" i="43"/>
  <c r="AU89" i="43" s="1"/>
  <c r="AP83" i="43"/>
  <c r="AP89" i="43" s="1"/>
  <c r="AM83" i="43"/>
  <c r="AH83" i="43"/>
  <c r="AH89" i="43" s="1"/>
  <c r="AE83" i="43"/>
  <c r="AE89" i="43" s="1"/>
  <c r="Z83" i="43"/>
  <c r="Z89" i="43" s="1"/>
  <c r="W83" i="43"/>
  <c r="U83" i="43"/>
  <c r="R83" i="43"/>
  <c r="R89" i="43" s="1"/>
  <c r="O83" i="43"/>
  <c r="AX81" i="43"/>
  <c r="AP81" i="43"/>
  <c r="Z81" i="43"/>
  <c r="R81" i="43"/>
  <c r="AX67" i="43"/>
  <c r="AU67" i="43"/>
  <c r="AU81" i="43" s="1"/>
  <c r="AP67" i="43"/>
  <c r="AM67" i="43"/>
  <c r="AM81" i="43" s="1"/>
  <c r="AH67" i="43"/>
  <c r="AH81" i="43" s="1"/>
  <c r="AE67" i="43"/>
  <c r="AE81" i="43" s="1"/>
  <c r="Z67" i="43"/>
  <c r="W67" i="43"/>
  <c r="W97" i="43" s="1"/>
  <c r="R67" i="43"/>
  <c r="O67" i="43"/>
  <c r="O81" i="43" s="1"/>
  <c r="AU65" i="43"/>
  <c r="AM65" i="43"/>
  <c r="W65" i="43"/>
  <c r="AX51" i="43"/>
  <c r="AX97" i="43" s="1"/>
  <c r="AU51" i="43"/>
  <c r="AU97" i="43" s="1"/>
  <c r="AP51" i="43"/>
  <c r="AP65" i="43" s="1"/>
  <c r="AM51" i="43"/>
  <c r="AH51" i="43"/>
  <c r="AH65" i="43" s="1"/>
  <c r="AE51" i="43"/>
  <c r="AE65" i="43" s="1"/>
  <c r="Z51" i="43"/>
  <c r="Z97" i="43" s="1"/>
  <c r="W51" i="43"/>
  <c r="R51" i="43"/>
  <c r="R65" i="43" s="1"/>
  <c r="O51" i="43"/>
  <c r="O65" i="43" s="1"/>
  <c r="AX19" i="43"/>
  <c r="AX22" i="43" s="1"/>
  <c r="AW12" i="43" s="1"/>
  <c r="AX37" i="43" s="1"/>
  <c r="AS19" i="43"/>
  <c r="AS22" i="43" s="1"/>
  <c r="AU12" i="43" s="1"/>
  <c r="AP19" i="43"/>
  <c r="AP22" i="43" s="1"/>
  <c r="AO12" i="43" s="1"/>
  <c r="AP37" i="43" s="1"/>
  <c r="AK19" i="43"/>
  <c r="AK22" i="43" s="1"/>
  <c r="AM12" i="43" s="1"/>
  <c r="AH19" i="43"/>
  <c r="AH22" i="43" s="1"/>
  <c r="AG12" i="43" s="1"/>
  <c r="AH37" i="43" s="1"/>
  <c r="AC19" i="43"/>
  <c r="AC22" i="43" s="1"/>
  <c r="AE12" i="43" s="1"/>
  <c r="Z19" i="43"/>
  <c r="Z22" i="43" s="1"/>
  <c r="Y12" i="43" s="1"/>
  <c r="Z37" i="43" s="1"/>
  <c r="U19" i="43"/>
  <c r="U22" i="43" s="1"/>
  <c r="W12" i="43" s="1"/>
  <c r="R19" i="43"/>
  <c r="R22" i="43" s="1"/>
  <c r="Q12" i="43" s="1"/>
  <c r="R37" i="43" s="1"/>
  <c r="M19" i="43"/>
  <c r="M22" i="43" s="1"/>
  <c r="O12" i="43" s="1"/>
  <c r="AX18" i="43"/>
  <c r="AX21" i="43" s="1"/>
  <c r="AW9" i="43" s="1"/>
  <c r="AX44" i="43" s="1"/>
  <c r="AX48" i="43" s="1"/>
  <c r="AS18" i="43"/>
  <c r="AS21" i="43" s="1"/>
  <c r="AU9" i="43" s="1"/>
  <c r="AP18" i="43"/>
  <c r="AP21" i="43" s="1"/>
  <c r="AO9" i="43" s="1"/>
  <c r="AP44" i="43" s="1"/>
  <c r="AP48" i="43" s="1"/>
  <c r="AK18" i="43"/>
  <c r="AK21" i="43" s="1"/>
  <c r="AM9" i="43" s="1"/>
  <c r="AH18" i="43"/>
  <c r="AH21" i="43" s="1"/>
  <c r="AG9" i="43" s="1"/>
  <c r="AH44" i="43" s="1"/>
  <c r="AH48" i="43" s="1"/>
  <c r="AC18" i="43"/>
  <c r="AC21" i="43" s="1"/>
  <c r="AE9" i="43" s="1"/>
  <c r="Z18" i="43"/>
  <c r="Z21" i="43" s="1"/>
  <c r="Y9" i="43" s="1"/>
  <c r="Z44" i="43" s="1"/>
  <c r="Z48" i="43" s="1"/>
  <c r="U18" i="43"/>
  <c r="U21" i="43" s="1"/>
  <c r="W9" i="43" s="1"/>
  <c r="R18" i="43"/>
  <c r="R21" i="43" s="1"/>
  <c r="Q9" i="43" s="1"/>
  <c r="R44" i="43" s="1"/>
  <c r="R48" i="43" s="1"/>
  <c r="M18" i="43"/>
  <c r="M21" i="43" s="1"/>
  <c r="O9" i="43" s="1"/>
  <c r="AX17" i="43"/>
  <c r="AX20" i="43" s="1"/>
  <c r="AS17" i="43"/>
  <c r="AS20" i="43" s="1"/>
  <c r="AP17" i="43"/>
  <c r="AP20" i="43" s="1"/>
  <c r="AK17" i="43"/>
  <c r="AK20" i="43" s="1"/>
  <c r="AH17" i="43"/>
  <c r="AH20" i="43" s="1"/>
  <c r="AC17" i="43"/>
  <c r="AC20" i="43" s="1"/>
  <c r="Z17" i="43"/>
  <c r="Z20" i="43" s="1"/>
  <c r="U17" i="43"/>
  <c r="U20" i="43" s="1"/>
  <c r="R17" i="43"/>
  <c r="R20" i="43" s="1"/>
  <c r="M17" i="43"/>
  <c r="M20" i="43" s="1"/>
  <c r="AW16" i="43"/>
  <c r="AU16" i="43"/>
  <c r="AO16" i="43"/>
  <c r="AM16" i="43"/>
  <c r="AG16" i="43"/>
  <c r="AE16" i="43"/>
  <c r="Y16" i="43"/>
  <c r="W16" i="43"/>
  <c r="Q16" i="43"/>
  <c r="O16" i="43"/>
  <c r="AY13" i="43"/>
  <c r="AS13" i="43"/>
  <c r="AS83" i="43" s="1"/>
  <c r="AQ13" i="43"/>
  <c r="AK13" i="43"/>
  <c r="AK83" i="43" s="1"/>
  <c r="AI13" i="43"/>
  <c r="AC13" i="43"/>
  <c r="AC83" i="43" s="1"/>
  <c r="AA13" i="43"/>
  <c r="U13" i="43"/>
  <c r="S13" i="43"/>
  <c r="M13" i="43"/>
  <c r="M83" i="43" s="1"/>
  <c r="K13" i="43"/>
  <c r="I13" i="43"/>
  <c r="AY10" i="43"/>
  <c r="AS10" i="43"/>
  <c r="AS67" i="43" s="1"/>
  <c r="AQ10" i="43"/>
  <c r="AK10" i="43"/>
  <c r="AK67" i="43" s="1"/>
  <c r="AI10" i="43"/>
  <c r="AC10" i="43"/>
  <c r="AC67" i="43" s="1"/>
  <c r="AA10" i="43"/>
  <c r="U10" i="43"/>
  <c r="U67" i="43" s="1"/>
  <c r="S10" i="43"/>
  <c r="M10" i="43"/>
  <c r="M67" i="43" s="1"/>
  <c r="K10" i="43"/>
  <c r="I10" i="43"/>
  <c r="AY7" i="43"/>
  <c r="AS7" i="43"/>
  <c r="AS16" i="43" s="1"/>
  <c r="AQ7" i="43"/>
  <c r="AK7" i="43"/>
  <c r="AK51" i="43" s="1"/>
  <c r="AI7" i="43"/>
  <c r="AC7" i="43"/>
  <c r="AC16" i="43" s="1"/>
  <c r="AA7" i="43"/>
  <c r="U7" i="43"/>
  <c r="U51" i="43" s="1"/>
  <c r="S7" i="43"/>
  <c r="M7" i="43"/>
  <c r="M16" i="43" s="1"/>
  <c r="K7" i="43"/>
  <c r="I7" i="43"/>
  <c r="AM44" i="42"/>
  <c r="AX42" i="42"/>
  <c r="AS42" i="42"/>
  <c r="AP42" i="42"/>
  <c r="Z42" i="42"/>
  <c r="U42" i="42"/>
  <c r="R42" i="42"/>
  <c r="AX41" i="42"/>
  <c r="AS41" i="42"/>
  <c r="AH41" i="42"/>
  <c r="Z41" i="42"/>
  <c r="U41" i="42"/>
  <c r="M41" i="42"/>
  <c r="AX40" i="42"/>
  <c r="AX44" i="42" s="1"/>
  <c r="Z40" i="42"/>
  <c r="Z44" i="42" s="1"/>
  <c r="AX39" i="42"/>
  <c r="AU39" i="42"/>
  <c r="AU44" i="42" s="1"/>
  <c r="AS39" i="42"/>
  <c r="AP39" i="42"/>
  <c r="AM39" i="42"/>
  <c r="AK39" i="42"/>
  <c r="AH39" i="42"/>
  <c r="AE39" i="42"/>
  <c r="AE44" i="42" s="1"/>
  <c r="AC39" i="42"/>
  <c r="Z39" i="42"/>
  <c r="W39" i="42"/>
  <c r="W44" i="42" s="1"/>
  <c r="U39" i="42"/>
  <c r="R39" i="42"/>
  <c r="O39" i="42"/>
  <c r="O44" i="42" s="1"/>
  <c r="M39" i="42"/>
  <c r="AE35" i="42"/>
  <c r="AX34" i="42"/>
  <c r="AS34" i="42"/>
  <c r="Z34" i="42"/>
  <c r="U34" i="42"/>
  <c r="AX33" i="42"/>
  <c r="AS33" i="42"/>
  <c r="AP33" i="42"/>
  <c r="AK33" i="42"/>
  <c r="Z33" i="42"/>
  <c r="U33" i="42"/>
  <c r="R33" i="42"/>
  <c r="M33" i="42"/>
  <c r="AS32" i="42"/>
  <c r="AK32" i="42"/>
  <c r="AC32" i="42"/>
  <c r="U32" i="42"/>
  <c r="M32" i="42"/>
  <c r="AX31" i="42"/>
  <c r="AS31" i="42"/>
  <c r="Z31" i="42"/>
  <c r="U31" i="42"/>
  <c r="AX30" i="42"/>
  <c r="AS30" i="42"/>
  <c r="AP30" i="42"/>
  <c r="AK30" i="42"/>
  <c r="Z30" i="42"/>
  <c r="U30" i="42"/>
  <c r="R30" i="42"/>
  <c r="M30" i="42"/>
  <c r="AX29" i="42"/>
  <c r="AU29" i="42"/>
  <c r="AS29" i="42"/>
  <c r="AP29" i="42"/>
  <c r="AM29" i="42"/>
  <c r="AM35" i="42" s="1"/>
  <c r="AK29" i="42"/>
  <c r="AH29" i="42"/>
  <c r="AE29" i="42"/>
  <c r="AC29" i="42"/>
  <c r="Z29" i="42"/>
  <c r="W29" i="42"/>
  <c r="W45" i="42" s="1"/>
  <c r="U29" i="42"/>
  <c r="R29" i="42"/>
  <c r="O29" i="42"/>
  <c r="M29" i="42"/>
  <c r="AX27" i="42"/>
  <c r="AU27" i="42"/>
  <c r="AU35" i="42" s="1"/>
  <c r="AS27" i="42"/>
  <c r="AP27" i="42"/>
  <c r="AM27" i="42"/>
  <c r="AH27" i="42"/>
  <c r="AE27" i="42"/>
  <c r="AE45" i="42" s="1"/>
  <c r="Z27" i="42"/>
  <c r="W27" i="42"/>
  <c r="W35" i="42" s="1"/>
  <c r="U27" i="42"/>
  <c r="R27" i="42"/>
  <c r="O27" i="42"/>
  <c r="O35" i="42" s="1"/>
  <c r="M27" i="42"/>
  <c r="AH18" i="42"/>
  <c r="AC18" i="42"/>
  <c r="AX17" i="42"/>
  <c r="AX18" i="42" s="1"/>
  <c r="AS17" i="42"/>
  <c r="AS18" i="42" s="1"/>
  <c r="AH17" i="42"/>
  <c r="AG11" i="42" s="1"/>
  <c r="AG14" i="42" s="1"/>
  <c r="AC17" i="42"/>
  <c r="AE11" i="42" s="1"/>
  <c r="Z17" i="42"/>
  <c r="Z18" i="42" s="1"/>
  <c r="U17" i="42"/>
  <c r="U18" i="42" s="1"/>
  <c r="AX16" i="42"/>
  <c r="AS16" i="42"/>
  <c r="AP16" i="42"/>
  <c r="AP17" i="42" s="1"/>
  <c r="AK16" i="42"/>
  <c r="AK17" i="42" s="1"/>
  <c r="AH16" i="42"/>
  <c r="AC16" i="42"/>
  <c r="Z16" i="42"/>
  <c r="U16" i="42"/>
  <c r="R16" i="42"/>
  <c r="R17" i="42" s="1"/>
  <c r="M16" i="42"/>
  <c r="M17" i="42" s="1"/>
  <c r="AW15" i="42"/>
  <c r="AU15" i="42"/>
  <c r="AS15" i="42"/>
  <c r="AO15" i="42"/>
  <c r="AM15" i="42"/>
  <c r="AK15" i="42"/>
  <c r="AG15" i="42"/>
  <c r="AE15" i="42"/>
  <c r="Y15" i="42"/>
  <c r="W15" i="42"/>
  <c r="U15" i="42"/>
  <c r="Q15" i="42"/>
  <c r="O15" i="42"/>
  <c r="AS14" i="42"/>
  <c r="AK14" i="42"/>
  <c r="AC14" i="42"/>
  <c r="U14" i="42"/>
  <c r="M14" i="42"/>
  <c r="AY12" i="42"/>
  <c r="AS40" i="42" s="1"/>
  <c r="AS12" i="42"/>
  <c r="AQ12" i="42"/>
  <c r="AP40" i="42" s="1"/>
  <c r="AK12" i="42"/>
  <c r="AK27" i="42" s="1"/>
  <c r="AI12" i="42"/>
  <c r="AH42" i="42" s="1"/>
  <c r="AC12" i="42"/>
  <c r="AC27" i="42" s="1"/>
  <c r="AA12" i="42"/>
  <c r="U40" i="42" s="1"/>
  <c r="U12" i="42"/>
  <c r="S12" i="42"/>
  <c r="R40" i="42" s="1"/>
  <c r="M12" i="42"/>
  <c r="M15" i="42" s="1"/>
  <c r="K12" i="42"/>
  <c r="I12" i="42"/>
  <c r="Y11" i="42"/>
  <c r="Y14" i="42" s="1"/>
  <c r="W11" i="42"/>
  <c r="W14" i="42" s="1"/>
  <c r="AW8" i="42"/>
  <c r="AU8" i="42"/>
  <c r="AS8" i="42"/>
  <c r="AO8" i="42"/>
  <c r="AM8" i="42"/>
  <c r="AK8" i="42"/>
  <c r="AG8" i="42"/>
  <c r="AE8" i="42"/>
  <c r="AC8" i="42"/>
  <c r="Y8" i="42"/>
  <c r="W8" i="42"/>
  <c r="U8" i="42"/>
  <c r="Q8" i="42"/>
  <c r="O8" i="42"/>
  <c r="M8" i="42"/>
  <c r="AM125" i="41"/>
  <c r="AP124" i="41"/>
  <c r="AX122" i="41"/>
  <c r="Z122" i="41"/>
  <c r="R121" i="41"/>
  <c r="AX119" i="41"/>
  <c r="Z119" i="41"/>
  <c r="AX117" i="41"/>
  <c r="AU117" i="41"/>
  <c r="AU125" i="41" s="1"/>
  <c r="AS117" i="41"/>
  <c r="AP117" i="41"/>
  <c r="AM117" i="41"/>
  <c r="AH117" i="41"/>
  <c r="AE117" i="41"/>
  <c r="AE125" i="41" s="1"/>
  <c r="Z117" i="41"/>
  <c r="W117" i="41"/>
  <c r="W125" i="41" s="1"/>
  <c r="R117" i="41"/>
  <c r="O117" i="41"/>
  <c r="O125" i="41" s="1"/>
  <c r="AM115" i="41"/>
  <c r="AE115" i="41"/>
  <c r="W115" i="41"/>
  <c r="AS114" i="41"/>
  <c r="U114" i="41"/>
  <c r="AC112" i="41"/>
  <c r="U111" i="41"/>
  <c r="AX109" i="41"/>
  <c r="AU109" i="41"/>
  <c r="AU115" i="41" s="1"/>
  <c r="AP109" i="41"/>
  <c r="AM109" i="41"/>
  <c r="AH109" i="41"/>
  <c r="AE109" i="41"/>
  <c r="Z109" i="41"/>
  <c r="W109" i="41"/>
  <c r="R109" i="41"/>
  <c r="O109" i="41"/>
  <c r="O115" i="41" s="1"/>
  <c r="AE107" i="41"/>
  <c r="O107" i="41"/>
  <c r="R106" i="41"/>
  <c r="AH102" i="41"/>
  <c r="AX100" i="41"/>
  <c r="AU100" i="41"/>
  <c r="AU107" i="41" s="1"/>
  <c r="AP100" i="41"/>
  <c r="AM100" i="41"/>
  <c r="AM107" i="41" s="1"/>
  <c r="AH100" i="41"/>
  <c r="AE100" i="41"/>
  <c r="Z100" i="41"/>
  <c r="W100" i="41"/>
  <c r="W126" i="41" s="1"/>
  <c r="R100" i="41"/>
  <c r="O100" i="41"/>
  <c r="AM98" i="41"/>
  <c r="W98" i="41"/>
  <c r="O98" i="41"/>
  <c r="AC97" i="41"/>
  <c r="M95" i="41"/>
  <c r="AX91" i="41"/>
  <c r="AU91" i="41"/>
  <c r="AU126" i="41" s="1"/>
  <c r="AP91" i="41"/>
  <c r="AM91" i="41"/>
  <c r="AH91" i="41"/>
  <c r="AE91" i="41"/>
  <c r="AE98" i="41" s="1"/>
  <c r="Z91" i="41"/>
  <c r="W91" i="41"/>
  <c r="R91" i="41"/>
  <c r="O91" i="41"/>
  <c r="O126" i="41" s="1"/>
  <c r="AX88" i="41"/>
  <c r="AP88" i="41"/>
  <c r="Z88" i="41"/>
  <c r="R88" i="41"/>
  <c r="AX83" i="41"/>
  <c r="AU83" i="41"/>
  <c r="AU88" i="41" s="1"/>
  <c r="AS83" i="41"/>
  <c r="AP83" i="41"/>
  <c r="AM83" i="41"/>
  <c r="AM88" i="41" s="1"/>
  <c r="AK83" i="41"/>
  <c r="AH83" i="41"/>
  <c r="AH88" i="41" s="1"/>
  <c r="AE83" i="41"/>
  <c r="AE88" i="41" s="1"/>
  <c r="AC83" i="41"/>
  <c r="Z83" i="41"/>
  <c r="W83" i="41"/>
  <c r="W88" i="41" s="1"/>
  <c r="U83" i="41"/>
  <c r="R83" i="41"/>
  <c r="O83" i="41"/>
  <c r="O88" i="41" s="1"/>
  <c r="M83" i="41"/>
  <c r="AM81" i="41"/>
  <c r="AE81" i="41"/>
  <c r="W81" i="41"/>
  <c r="AX76" i="41"/>
  <c r="AX81" i="41" s="1"/>
  <c r="AU76" i="41"/>
  <c r="AU81" i="41" s="1"/>
  <c r="AS76" i="41"/>
  <c r="AP76" i="41"/>
  <c r="AP81" i="41" s="1"/>
  <c r="AM76" i="41"/>
  <c r="AK76" i="41"/>
  <c r="AH76" i="41"/>
  <c r="AH81" i="41" s="1"/>
  <c r="AE76" i="41"/>
  <c r="AC76" i="41"/>
  <c r="Z76" i="41"/>
  <c r="Z81" i="41" s="1"/>
  <c r="W76" i="41"/>
  <c r="U76" i="41"/>
  <c r="R76" i="41"/>
  <c r="R81" i="41" s="1"/>
  <c r="O76" i="41"/>
  <c r="O81" i="41" s="1"/>
  <c r="M76" i="41"/>
  <c r="AE74" i="41"/>
  <c r="O74" i="41"/>
  <c r="Z73" i="41"/>
  <c r="U72" i="41"/>
  <c r="AX70" i="41"/>
  <c r="AU70" i="41"/>
  <c r="AU74" i="41" s="1"/>
  <c r="AP70" i="41"/>
  <c r="AM70" i="41"/>
  <c r="AM89" i="41" s="1"/>
  <c r="AH70" i="41"/>
  <c r="AE70" i="41"/>
  <c r="AC70" i="41"/>
  <c r="Z70" i="41"/>
  <c r="W70" i="41"/>
  <c r="W74" i="41" s="1"/>
  <c r="R70" i="41"/>
  <c r="O70" i="41"/>
  <c r="AM68" i="41"/>
  <c r="W68" i="41"/>
  <c r="AP67" i="41"/>
  <c r="M67" i="41"/>
  <c r="Z66" i="41"/>
  <c r="AX64" i="41"/>
  <c r="AU64" i="41"/>
  <c r="AU89" i="41" s="1"/>
  <c r="AP64" i="41"/>
  <c r="AM64" i="41"/>
  <c r="AH64" i="41"/>
  <c r="AE64" i="41"/>
  <c r="AC64" i="41"/>
  <c r="Z64" i="41"/>
  <c r="W64" i="41"/>
  <c r="R64" i="41"/>
  <c r="O64" i="41"/>
  <c r="O89" i="41" s="1"/>
  <c r="AX58" i="41"/>
  <c r="AU58" i="41"/>
  <c r="AS58" i="41"/>
  <c r="AP58" i="41"/>
  <c r="AM58" i="41"/>
  <c r="AK58" i="41"/>
  <c r="AH58" i="41"/>
  <c r="AE58" i="41"/>
  <c r="AC58" i="41"/>
  <c r="Z58" i="41"/>
  <c r="W58" i="41"/>
  <c r="U58" i="41"/>
  <c r="R58" i="41"/>
  <c r="O58" i="41"/>
  <c r="M58" i="41"/>
  <c r="AE57" i="41"/>
  <c r="AE61" i="41" s="1"/>
  <c r="AU51" i="41"/>
  <c r="AS31" i="41"/>
  <c r="AK31" i="41"/>
  <c r="AM14" i="41" s="1"/>
  <c r="AH31" i="41"/>
  <c r="AG14" i="41" s="1"/>
  <c r="AH51" i="41" s="1"/>
  <c r="M31" i="41"/>
  <c r="AS30" i="41"/>
  <c r="AU10" i="41" s="1"/>
  <c r="AC30" i="41"/>
  <c r="Z30" i="41"/>
  <c r="AS29" i="41"/>
  <c r="AS33" i="41" s="1"/>
  <c r="AP29" i="41"/>
  <c r="AX27" i="41"/>
  <c r="AX31" i="41" s="1"/>
  <c r="AS27" i="41"/>
  <c r="AP27" i="41"/>
  <c r="AP31" i="41" s="1"/>
  <c r="AO14" i="41" s="1"/>
  <c r="AP51" i="41" s="1"/>
  <c r="AK27" i="41"/>
  <c r="AH27" i="41"/>
  <c r="AC27" i="41"/>
  <c r="AC31" i="41" s="1"/>
  <c r="AE14" i="41" s="1"/>
  <c r="Z27" i="41"/>
  <c r="Z31" i="41" s="1"/>
  <c r="Y14" i="41" s="1"/>
  <c r="Z51" i="41" s="1"/>
  <c r="U27" i="41"/>
  <c r="U31" i="41" s="1"/>
  <c r="W14" i="41" s="1"/>
  <c r="R27" i="41"/>
  <c r="R31" i="41" s="1"/>
  <c r="Q14" i="41" s="1"/>
  <c r="M27" i="41"/>
  <c r="AX26" i="41"/>
  <c r="AX30" i="41" s="1"/>
  <c r="AW10" i="41" s="1"/>
  <c r="AX57" i="41" s="1"/>
  <c r="AX61" i="41" s="1"/>
  <c r="AS26" i="41"/>
  <c r="AP26" i="41"/>
  <c r="AP30" i="41" s="1"/>
  <c r="AK26" i="41"/>
  <c r="AK30" i="41" s="1"/>
  <c r="AM10" i="41" s="1"/>
  <c r="AH26" i="41"/>
  <c r="AH30" i="41" s="1"/>
  <c r="AG10" i="41" s="1"/>
  <c r="AC26" i="41"/>
  <c r="Z26" i="41"/>
  <c r="U26" i="41"/>
  <c r="U30" i="41" s="1"/>
  <c r="W10" i="41" s="1"/>
  <c r="R26" i="41"/>
  <c r="R30" i="41" s="1"/>
  <c r="M26" i="41"/>
  <c r="M30" i="41" s="1"/>
  <c r="O10" i="41" s="1"/>
  <c r="AX25" i="41"/>
  <c r="AX29" i="41" s="1"/>
  <c r="AS25" i="41"/>
  <c r="AP25" i="41"/>
  <c r="AK25" i="41"/>
  <c r="AK29" i="41" s="1"/>
  <c r="AH25" i="41"/>
  <c r="AH29" i="41" s="1"/>
  <c r="AC25" i="41"/>
  <c r="AC29" i="41" s="1"/>
  <c r="Z25" i="41"/>
  <c r="Z29" i="41" s="1"/>
  <c r="U25" i="41"/>
  <c r="U29" i="41" s="1"/>
  <c r="R25" i="41"/>
  <c r="R29" i="41" s="1"/>
  <c r="M25" i="41"/>
  <c r="M29" i="41" s="1"/>
  <c r="AW24" i="41"/>
  <c r="AU24" i="41"/>
  <c r="AS24" i="41"/>
  <c r="AO24" i="41"/>
  <c r="AM24" i="41"/>
  <c r="AG24" i="41"/>
  <c r="AE24" i="41"/>
  <c r="Y24" i="41"/>
  <c r="W24" i="41"/>
  <c r="Q24" i="41"/>
  <c r="O24" i="41"/>
  <c r="AW23" i="41"/>
  <c r="AU23" i="41"/>
  <c r="AO23" i="41"/>
  <c r="AM23" i="41"/>
  <c r="AK23" i="41"/>
  <c r="AG23" i="41"/>
  <c r="AE23" i="41"/>
  <c r="AC23" i="41"/>
  <c r="Y23" i="41"/>
  <c r="W23" i="41"/>
  <c r="U23" i="41"/>
  <c r="Q23" i="41"/>
  <c r="O23" i="41"/>
  <c r="K20" i="41"/>
  <c r="I20" i="41"/>
  <c r="K19" i="41"/>
  <c r="I19" i="41"/>
  <c r="AY16" i="41"/>
  <c r="AX73" i="41" s="1"/>
  <c r="AS16" i="41"/>
  <c r="AS70" i="41" s="1"/>
  <c r="AQ16" i="41"/>
  <c r="AK73" i="41" s="1"/>
  <c r="AK16" i="41"/>
  <c r="AK70" i="41" s="1"/>
  <c r="AI16" i="41"/>
  <c r="AC73" i="41" s="1"/>
  <c r="AC16" i="41"/>
  <c r="AA16" i="41"/>
  <c r="U16" i="41"/>
  <c r="U70" i="41" s="1"/>
  <c r="S16" i="41"/>
  <c r="M73" i="41" s="1"/>
  <c r="M16" i="41"/>
  <c r="M70" i="41" s="1"/>
  <c r="K16" i="41"/>
  <c r="I16" i="41"/>
  <c r="AY15" i="41"/>
  <c r="AS15" i="41"/>
  <c r="AS23" i="41" s="1"/>
  <c r="AQ15" i="41"/>
  <c r="AP66" i="41" s="1"/>
  <c r="AK15" i="41"/>
  <c r="AK64" i="41" s="1"/>
  <c r="AI15" i="41"/>
  <c r="AH67" i="41" s="1"/>
  <c r="AC15" i="41"/>
  <c r="AA15" i="41"/>
  <c r="Z67" i="41" s="1"/>
  <c r="U15" i="41"/>
  <c r="U64" i="41" s="1"/>
  <c r="S15" i="41"/>
  <c r="R66" i="41" s="1"/>
  <c r="M15" i="41"/>
  <c r="M23" i="41" s="1"/>
  <c r="K15" i="41"/>
  <c r="I15" i="41"/>
  <c r="AW14" i="41"/>
  <c r="AX51" i="41" s="1"/>
  <c r="AU14" i="41"/>
  <c r="AY14" i="41" s="1"/>
  <c r="AS14" i="41"/>
  <c r="AS51" i="41" s="1"/>
  <c r="O14" i="41"/>
  <c r="O51" i="41" s="1"/>
  <c r="AY12" i="41"/>
  <c r="AS12" i="41"/>
  <c r="AQ12" i="41"/>
  <c r="AP121" i="41" s="1"/>
  <c r="AK12" i="41"/>
  <c r="AK117" i="41" s="1"/>
  <c r="AI12" i="41"/>
  <c r="AH120" i="41" s="1"/>
  <c r="AC12" i="41"/>
  <c r="AC117" i="41" s="1"/>
  <c r="AA12" i="41"/>
  <c r="U12" i="41"/>
  <c r="U117" i="41" s="1"/>
  <c r="S12" i="41"/>
  <c r="M12" i="41"/>
  <c r="M117" i="41" s="1"/>
  <c r="K12" i="41"/>
  <c r="I12" i="41"/>
  <c r="AY11" i="41"/>
  <c r="AS11" i="41"/>
  <c r="AS109" i="41" s="1"/>
  <c r="AQ11" i="41"/>
  <c r="AK113" i="41" s="1"/>
  <c r="AK11" i="41"/>
  <c r="AK109" i="41" s="1"/>
  <c r="AI11" i="41"/>
  <c r="AC11" i="41"/>
  <c r="AC109" i="41" s="1"/>
  <c r="AA11" i="41"/>
  <c r="U11" i="41"/>
  <c r="U109" i="41" s="1"/>
  <c r="S11" i="41"/>
  <c r="M113" i="41" s="1"/>
  <c r="M11" i="41"/>
  <c r="M109" i="41" s="1"/>
  <c r="K11" i="41"/>
  <c r="I11" i="41"/>
  <c r="AO10" i="41"/>
  <c r="AP57" i="41" s="1"/>
  <c r="AP61" i="41" s="1"/>
  <c r="AE10" i="41"/>
  <c r="Y10" i="41"/>
  <c r="Z57" i="41" s="1"/>
  <c r="Z61" i="41" s="1"/>
  <c r="Q10" i="41"/>
  <c r="R57" i="41" s="1"/>
  <c r="R61" i="41" s="1"/>
  <c r="AY8" i="41"/>
  <c r="AS8" i="41"/>
  <c r="AS100" i="41" s="1"/>
  <c r="AQ8" i="41"/>
  <c r="AP103" i="41" s="1"/>
  <c r="AK8" i="41"/>
  <c r="AK100" i="41" s="1"/>
  <c r="AI8" i="41"/>
  <c r="AC8" i="41"/>
  <c r="AC100" i="41" s="1"/>
  <c r="AA8" i="41"/>
  <c r="U8" i="41"/>
  <c r="U100" i="41" s="1"/>
  <c r="S8" i="41"/>
  <c r="M8" i="41"/>
  <c r="M100" i="41" s="1"/>
  <c r="K8" i="41"/>
  <c r="I8" i="41"/>
  <c r="AY7" i="41"/>
  <c r="AS7" i="41"/>
  <c r="AS91" i="41" s="1"/>
  <c r="AQ7" i="41"/>
  <c r="AK95" i="41" s="1"/>
  <c r="AK7" i="41"/>
  <c r="AK91" i="41" s="1"/>
  <c r="AI7" i="41"/>
  <c r="AC7" i="41"/>
  <c r="AC91" i="41" s="1"/>
  <c r="AA7" i="41"/>
  <c r="U93" i="41" s="1"/>
  <c r="U7" i="41"/>
  <c r="U91" i="41" s="1"/>
  <c r="S7" i="41"/>
  <c r="M7" i="41"/>
  <c r="M91" i="41" s="1"/>
  <c r="K7" i="41"/>
  <c r="I7" i="41"/>
  <c r="AU6" i="41"/>
  <c r="AU50" i="41" s="1"/>
  <c r="AO6" i="41"/>
  <c r="AP50" i="41" s="1"/>
  <c r="AG6" i="41"/>
  <c r="AH50" i="41" s="1"/>
  <c r="AM60" i="40"/>
  <c r="W60" i="40"/>
  <c r="AM59" i="40"/>
  <c r="AP58" i="40"/>
  <c r="R58" i="40"/>
  <c r="AP57" i="40"/>
  <c r="AK57" i="40"/>
  <c r="AH57" i="40"/>
  <c r="R57" i="40"/>
  <c r="M57" i="40"/>
  <c r="AX56" i="40"/>
  <c r="AK56" i="40"/>
  <c r="AH56" i="40"/>
  <c r="AC56" i="40"/>
  <c r="Z56" i="40"/>
  <c r="M56" i="40"/>
  <c r="AP55" i="40"/>
  <c r="R55" i="40"/>
  <c r="AP54" i="40"/>
  <c r="AK54" i="40"/>
  <c r="AH54" i="40"/>
  <c r="R54" i="40"/>
  <c r="M54" i="40"/>
  <c r="AX53" i="40"/>
  <c r="AK53" i="40"/>
  <c r="AH53" i="40"/>
  <c r="AC53" i="40"/>
  <c r="Z53" i="40"/>
  <c r="M53" i="40"/>
  <c r="AX52" i="40"/>
  <c r="AU52" i="40"/>
  <c r="AU59" i="40" s="1"/>
  <c r="AP52" i="40"/>
  <c r="AM52" i="40"/>
  <c r="AK52" i="40"/>
  <c r="AH52" i="40"/>
  <c r="AE52" i="40"/>
  <c r="AE59" i="40" s="1"/>
  <c r="AC52" i="40"/>
  <c r="Z52" i="40"/>
  <c r="W52" i="40"/>
  <c r="W59" i="40" s="1"/>
  <c r="R52" i="40"/>
  <c r="O52" i="40"/>
  <c r="O59" i="40" s="1"/>
  <c r="M52" i="40"/>
  <c r="AM50" i="40"/>
  <c r="AE50" i="40"/>
  <c r="AS49" i="40"/>
  <c r="AH49" i="40"/>
  <c r="AC49" i="40"/>
  <c r="U49" i="40"/>
  <c r="AH47" i="40"/>
  <c r="AC47" i="40"/>
  <c r="AS46" i="40"/>
  <c r="AH46" i="40"/>
  <c r="AC46" i="40"/>
  <c r="U46" i="40"/>
  <c r="AX45" i="40"/>
  <c r="AU45" i="40"/>
  <c r="AU50" i="40" s="1"/>
  <c r="AP45" i="40"/>
  <c r="AM45" i="40"/>
  <c r="AH45" i="40"/>
  <c r="AE45" i="40"/>
  <c r="AE60" i="40" s="1"/>
  <c r="AC45" i="40"/>
  <c r="Z45" i="40"/>
  <c r="W45" i="40"/>
  <c r="W50" i="40" s="1"/>
  <c r="R45" i="40"/>
  <c r="O45" i="40"/>
  <c r="O60" i="40" s="1"/>
  <c r="M45" i="40"/>
  <c r="AE43" i="40"/>
  <c r="AU42" i="40"/>
  <c r="AH41" i="40"/>
  <c r="AX40" i="40"/>
  <c r="AH40" i="40"/>
  <c r="AC40" i="40"/>
  <c r="Z40" i="40"/>
  <c r="AX39" i="40"/>
  <c r="AX42" i="40" s="1"/>
  <c r="AS39" i="40"/>
  <c r="AP39" i="40"/>
  <c r="AC39" i="40"/>
  <c r="Z39" i="40"/>
  <c r="U39" i="40"/>
  <c r="R39" i="40"/>
  <c r="AX38" i="40"/>
  <c r="AU38" i="40"/>
  <c r="AP38" i="40"/>
  <c r="AM38" i="40"/>
  <c r="AM43" i="40" s="1"/>
  <c r="AH38" i="40"/>
  <c r="AE38" i="40"/>
  <c r="AE42" i="40" s="1"/>
  <c r="AC38" i="40"/>
  <c r="Z38" i="40"/>
  <c r="Z42" i="40" s="1"/>
  <c r="W38" i="40"/>
  <c r="W42" i="40" s="1"/>
  <c r="R38" i="40"/>
  <c r="O38" i="40"/>
  <c r="O42" i="40" s="1"/>
  <c r="AU36" i="40"/>
  <c r="W36" i="40"/>
  <c r="AX35" i="40"/>
  <c r="AS35" i="40"/>
  <c r="AP35" i="40"/>
  <c r="AK35" i="40"/>
  <c r="Z35" i="40"/>
  <c r="U35" i="40"/>
  <c r="R35" i="40"/>
  <c r="M35" i="40"/>
  <c r="AX33" i="40"/>
  <c r="AS33" i="40"/>
  <c r="Z33" i="40"/>
  <c r="U33" i="40"/>
  <c r="AX32" i="40"/>
  <c r="AU32" i="40"/>
  <c r="AU43" i="40" s="1"/>
  <c r="AS32" i="40"/>
  <c r="AP32" i="40"/>
  <c r="AM32" i="40"/>
  <c r="AM36" i="40" s="1"/>
  <c r="AH32" i="40"/>
  <c r="AE32" i="40"/>
  <c r="AE36" i="40" s="1"/>
  <c r="AC32" i="40"/>
  <c r="Z32" i="40"/>
  <c r="W32" i="40"/>
  <c r="W43" i="40" s="1"/>
  <c r="R32" i="40"/>
  <c r="O32" i="40"/>
  <c r="O36" i="40" s="1"/>
  <c r="AS20" i="40"/>
  <c r="AU10" i="40" s="1"/>
  <c r="AY10" i="40" s="1"/>
  <c r="AP20" i="40"/>
  <c r="AO10" i="40" s="1"/>
  <c r="U20" i="40"/>
  <c r="R20" i="40"/>
  <c r="Q10" i="40" s="1"/>
  <c r="AK19" i="40"/>
  <c r="AH19" i="40"/>
  <c r="AG6" i="40" s="1"/>
  <c r="M19" i="40"/>
  <c r="O6" i="40" s="1"/>
  <c r="AX18" i="40"/>
  <c r="AX20" i="40" s="1"/>
  <c r="AW10" i="40" s="1"/>
  <c r="AS18" i="40"/>
  <c r="AP18" i="40"/>
  <c r="AK18" i="40"/>
  <c r="AK20" i="40" s="1"/>
  <c r="AM10" i="40" s="1"/>
  <c r="AH18" i="40"/>
  <c r="AH20" i="40" s="1"/>
  <c r="AG10" i="40" s="1"/>
  <c r="AC18" i="40"/>
  <c r="AC20" i="40" s="1"/>
  <c r="AE10" i="40" s="1"/>
  <c r="AI10" i="40" s="1"/>
  <c r="Z18" i="40"/>
  <c r="Z20" i="40" s="1"/>
  <c r="Y10" i="40" s="1"/>
  <c r="U18" i="40"/>
  <c r="R18" i="40"/>
  <c r="M18" i="40"/>
  <c r="M20" i="40" s="1"/>
  <c r="O10" i="40" s="1"/>
  <c r="S10" i="40" s="1"/>
  <c r="AX17" i="40"/>
  <c r="AX19" i="40" s="1"/>
  <c r="AS17" i="40"/>
  <c r="AS19" i="40" s="1"/>
  <c r="AP17" i="40"/>
  <c r="AP19" i="40" s="1"/>
  <c r="AK17" i="40"/>
  <c r="AH17" i="40"/>
  <c r="AC17" i="40"/>
  <c r="AC19" i="40" s="1"/>
  <c r="Z17" i="40"/>
  <c r="Z19" i="40" s="1"/>
  <c r="U17" i="40"/>
  <c r="U19" i="40" s="1"/>
  <c r="R17" i="40"/>
  <c r="R19" i="40" s="1"/>
  <c r="M17" i="40"/>
  <c r="AW16" i="40"/>
  <c r="AU16" i="40"/>
  <c r="AO16" i="40"/>
  <c r="AM16" i="40"/>
  <c r="AG16" i="40"/>
  <c r="AE16" i="40"/>
  <c r="Y16" i="40"/>
  <c r="W16" i="40"/>
  <c r="Q16" i="40"/>
  <c r="O16" i="40"/>
  <c r="M16" i="40"/>
  <c r="AW15" i="40"/>
  <c r="AU15" i="40"/>
  <c r="AO15" i="40"/>
  <c r="AM15" i="40"/>
  <c r="AG15" i="40"/>
  <c r="AE15" i="40"/>
  <c r="Y15" i="40"/>
  <c r="W15" i="40"/>
  <c r="Q15" i="40"/>
  <c r="O15" i="40"/>
  <c r="AS14" i="40"/>
  <c r="AK14" i="40"/>
  <c r="AC14" i="40"/>
  <c r="U14" i="40"/>
  <c r="M14" i="40"/>
  <c r="AY12" i="40"/>
  <c r="AX57" i="40" s="1"/>
  <c r="AS12" i="40"/>
  <c r="AS52" i="40" s="1"/>
  <c r="AQ12" i="40"/>
  <c r="AP56" i="40" s="1"/>
  <c r="AK12" i="40"/>
  <c r="AI12" i="40"/>
  <c r="AH58" i="40" s="1"/>
  <c r="AC12" i="40"/>
  <c r="AC16" i="40" s="1"/>
  <c r="AA12" i="40"/>
  <c r="Z57" i="40" s="1"/>
  <c r="U12" i="40"/>
  <c r="U52" i="40" s="1"/>
  <c r="S12" i="40"/>
  <c r="R56" i="40" s="1"/>
  <c r="M12" i="40"/>
  <c r="AY11" i="40"/>
  <c r="AX41" i="40" s="1"/>
  <c r="AS11" i="40"/>
  <c r="AS38" i="40" s="1"/>
  <c r="AQ11" i="40"/>
  <c r="AP40" i="40" s="1"/>
  <c r="AK11" i="40"/>
  <c r="AK38" i="40" s="1"/>
  <c r="AI11" i="40"/>
  <c r="AH39" i="40" s="1"/>
  <c r="AC11" i="40"/>
  <c r="AA11" i="40"/>
  <c r="Z41" i="40" s="1"/>
  <c r="U11" i="40"/>
  <c r="U38" i="40" s="1"/>
  <c r="S11" i="40"/>
  <c r="R40" i="40" s="1"/>
  <c r="M11" i="40"/>
  <c r="M38" i="40" s="1"/>
  <c r="W10" i="40"/>
  <c r="AA10" i="40" s="1"/>
  <c r="AY8" i="40"/>
  <c r="AS47" i="40" s="1"/>
  <c r="AS8" i="40"/>
  <c r="AS45" i="40" s="1"/>
  <c r="AQ8" i="40"/>
  <c r="AK49" i="40" s="1"/>
  <c r="AK8" i="40"/>
  <c r="AK45" i="40" s="1"/>
  <c r="AI8" i="40"/>
  <c r="AC48" i="40" s="1"/>
  <c r="AC8" i="40"/>
  <c r="AA8" i="40"/>
  <c r="U47" i="40" s="1"/>
  <c r="U8" i="40"/>
  <c r="U45" i="40" s="1"/>
  <c r="S8" i="40"/>
  <c r="M49" i="40" s="1"/>
  <c r="M8" i="40"/>
  <c r="AY7" i="40"/>
  <c r="AS34" i="40" s="1"/>
  <c r="AS7" i="40"/>
  <c r="AS15" i="40" s="1"/>
  <c r="AQ7" i="40"/>
  <c r="AK33" i="40" s="1"/>
  <c r="AK7" i="40"/>
  <c r="AK32" i="40" s="1"/>
  <c r="AI7" i="40"/>
  <c r="AC35" i="40" s="1"/>
  <c r="AC7" i="40"/>
  <c r="AC15" i="40" s="1"/>
  <c r="AA7" i="40"/>
  <c r="U34" i="40" s="1"/>
  <c r="U7" i="40"/>
  <c r="U32" i="40" s="1"/>
  <c r="S7" i="40"/>
  <c r="M33" i="40" s="1"/>
  <c r="M7" i="40"/>
  <c r="M32" i="40" s="1"/>
  <c r="AM6" i="40"/>
  <c r="W104" i="39"/>
  <c r="AM103" i="39"/>
  <c r="AE103" i="39"/>
  <c r="O103" i="39"/>
  <c r="AC102" i="39"/>
  <c r="AK101" i="39"/>
  <c r="AH101" i="39"/>
  <c r="AX100" i="39"/>
  <c r="AU100" i="39"/>
  <c r="AU103" i="39" s="1"/>
  <c r="AP100" i="39"/>
  <c r="AM100" i="39"/>
  <c r="AH100" i="39"/>
  <c r="AH103" i="39" s="1"/>
  <c r="AE100" i="39"/>
  <c r="Z100" i="39"/>
  <c r="W100" i="39"/>
  <c r="W103" i="39" s="1"/>
  <c r="U100" i="39"/>
  <c r="R100" i="39"/>
  <c r="O100" i="39"/>
  <c r="AU98" i="39"/>
  <c r="O98" i="39"/>
  <c r="AP97" i="39"/>
  <c r="AK97" i="39"/>
  <c r="R97" i="39"/>
  <c r="M97" i="39"/>
  <c r="U96" i="39"/>
  <c r="AP95" i="39"/>
  <c r="AK95" i="39"/>
  <c r="U95" i="39"/>
  <c r="R95" i="39"/>
  <c r="M95" i="39"/>
  <c r="AP94" i="39"/>
  <c r="AK94" i="39"/>
  <c r="AC94" i="39"/>
  <c r="R94" i="39"/>
  <c r="M94" i="39"/>
  <c r="AX93" i="39"/>
  <c r="AU93" i="39"/>
  <c r="AU104" i="39" s="1"/>
  <c r="AP93" i="39"/>
  <c r="AM93" i="39"/>
  <c r="AM98" i="39" s="1"/>
  <c r="AH93" i="39"/>
  <c r="AE93" i="39"/>
  <c r="AE98" i="39" s="1"/>
  <c r="Z93" i="39"/>
  <c r="W93" i="39"/>
  <c r="W98" i="39" s="1"/>
  <c r="R93" i="39"/>
  <c r="O93" i="39"/>
  <c r="O104" i="39" s="1"/>
  <c r="AU91" i="39"/>
  <c r="O91" i="39"/>
  <c r="AH90" i="39"/>
  <c r="AH91" i="39" s="1"/>
  <c r="AC90" i="39"/>
  <c r="AP89" i="39"/>
  <c r="AC89" i="39"/>
  <c r="AP88" i="39"/>
  <c r="AH88" i="39"/>
  <c r="AX87" i="39"/>
  <c r="AU87" i="39"/>
  <c r="AP87" i="39"/>
  <c r="AM87" i="39"/>
  <c r="AM91" i="39" s="1"/>
  <c r="AH87" i="39"/>
  <c r="AE87" i="39"/>
  <c r="AE91" i="39" s="1"/>
  <c r="Z87" i="39"/>
  <c r="W87" i="39"/>
  <c r="W91" i="39" s="1"/>
  <c r="U87" i="39"/>
  <c r="R87" i="39"/>
  <c r="O87" i="39"/>
  <c r="AU85" i="39"/>
  <c r="O85" i="39"/>
  <c r="AP84" i="39"/>
  <c r="AK84" i="39"/>
  <c r="R84" i="39"/>
  <c r="M84" i="39"/>
  <c r="Z83" i="39"/>
  <c r="AP82" i="39"/>
  <c r="AK82" i="39"/>
  <c r="Z82" i="39"/>
  <c r="R82" i="39"/>
  <c r="M82" i="39"/>
  <c r="AP81" i="39"/>
  <c r="AK81" i="39"/>
  <c r="AH81" i="39"/>
  <c r="R81" i="39"/>
  <c r="M81" i="39"/>
  <c r="AH80" i="39"/>
  <c r="AP79" i="39"/>
  <c r="AK79" i="39"/>
  <c r="R79" i="39"/>
  <c r="M79" i="39"/>
  <c r="AX78" i="39"/>
  <c r="AU78" i="39"/>
  <c r="AP78" i="39"/>
  <c r="AM78" i="39"/>
  <c r="AM85" i="39" s="1"/>
  <c r="AH78" i="39"/>
  <c r="AE78" i="39"/>
  <c r="AE85" i="39" s="1"/>
  <c r="Z78" i="39"/>
  <c r="W78" i="39"/>
  <c r="W85" i="39" s="1"/>
  <c r="R78" i="39"/>
  <c r="O78" i="39"/>
  <c r="AU76" i="39"/>
  <c r="AE76" i="39"/>
  <c r="AU75" i="39"/>
  <c r="AP75" i="39"/>
  <c r="AM75" i="39"/>
  <c r="R75" i="39"/>
  <c r="O75" i="39"/>
  <c r="AX74" i="39"/>
  <c r="AX75" i="39" s="1"/>
  <c r="AU74" i="39"/>
  <c r="AS74" i="39"/>
  <c r="AP74" i="39"/>
  <c r="AM74" i="39"/>
  <c r="AK74" i="39"/>
  <c r="AH74" i="39"/>
  <c r="AH75" i="39" s="1"/>
  <c r="AE74" i="39"/>
  <c r="AE75" i="39" s="1"/>
  <c r="AC74" i="39"/>
  <c r="Z74" i="39"/>
  <c r="Z75" i="39" s="1"/>
  <c r="W74" i="39"/>
  <c r="W75" i="39" s="1"/>
  <c r="U74" i="39"/>
  <c r="R74" i="39"/>
  <c r="O74" i="39"/>
  <c r="M74" i="39"/>
  <c r="AU72" i="39"/>
  <c r="AM72" i="39"/>
  <c r="W72" i="39"/>
  <c r="AH71" i="39"/>
  <c r="AX70" i="39"/>
  <c r="AS70" i="39"/>
  <c r="AH70" i="39"/>
  <c r="Z70" i="39"/>
  <c r="U70" i="39"/>
  <c r="AX69" i="39"/>
  <c r="AU69" i="39"/>
  <c r="AS69" i="39"/>
  <c r="AP69" i="39"/>
  <c r="AM69" i="39"/>
  <c r="AH69" i="39"/>
  <c r="AE69" i="39"/>
  <c r="AE72" i="39" s="1"/>
  <c r="Z69" i="39"/>
  <c r="W69" i="39"/>
  <c r="R69" i="39"/>
  <c r="O69" i="39"/>
  <c r="O72" i="39" s="1"/>
  <c r="M69" i="39"/>
  <c r="AM67" i="39"/>
  <c r="AE67" i="39"/>
  <c r="O67" i="39"/>
  <c r="AS66" i="39"/>
  <c r="AC66" i="39"/>
  <c r="Z66" i="39"/>
  <c r="Z67" i="39" s="1"/>
  <c r="U66" i="39"/>
  <c r="AS65" i="39"/>
  <c r="AH65" i="39"/>
  <c r="U65" i="39"/>
  <c r="M65" i="39"/>
  <c r="AX64" i="39"/>
  <c r="AU64" i="39"/>
  <c r="AU67" i="39" s="1"/>
  <c r="AP64" i="39"/>
  <c r="AM64" i="39"/>
  <c r="AM76" i="39" s="1"/>
  <c r="AH64" i="39"/>
  <c r="AH67" i="39" s="1"/>
  <c r="AE64" i="39"/>
  <c r="Z64" i="39"/>
  <c r="W64" i="39"/>
  <c r="W67" i="39" s="1"/>
  <c r="R64" i="39"/>
  <c r="O64" i="39"/>
  <c r="O76" i="39" s="1"/>
  <c r="AX54" i="39"/>
  <c r="AU54" i="39"/>
  <c r="AS54" i="39"/>
  <c r="AP54" i="39"/>
  <c r="AM54" i="39"/>
  <c r="AK54" i="39"/>
  <c r="AH54" i="39"/>
  <c r="AE54" i="39"/>
  <c r="AC54" i="39"/>
  <c r="Z54" i="39"/>
  <c r="W54" i="39"/>
  <c r="U54" i="39"/>
  <c r="R54" i="39"/>
  <c r="O54" i="39"/>
  <c r="M54" i="39"/>
  <c r="W52" i="39"/>
  <c r="W56" i="39" s="1"/>
  <c r="AS34" i="39"/>
  <c r="AP34" i="39"/>
  <c r="AK34" i="39"/>
  <c r="AH34" i="39"/>
  <c r="AG16" i="39" s="1"/>
  <c r="AH59" i="39" s="1"/>
  <c r="U34" i="39"/>
  <c r="R34" i="39"/>
  <c r="Q16" i="39" s="1"/>
  <c r="R59" i="39" s="1"/>
  <c r="AK33" i="39"/>
  <c r="AH33" i="39"/>
  <c r="AC33" i="39"/>
  <c r="AE12" i="39" s="1"/>
  <c r="Z33" i="39"/>
  <c r="Y12" i="39" s="1"/>
  <c r="M33" i="39"/>
  <c r="AX32" i="39"/>
  <c r="AS32" i="39"/>
  <c r="AP32" i="39"/>
  <c r="AO9" i="39" s="1"/>
  <c r="AP58" i="39" s="1"/>
  <c r="AP61" i="39" s="1"/>
  <c r="AC32" i="39"/>
  <c r="Z32" i="39"/>
  <c r="Y9" i="39" s="1"/>
  <c r="Z58" i="39" s="1"/>
  <c r="Z61" i="39" s="1"/>
  <c r="AS31" i="39"/>
  <c r="AS36" i="39" s="1"/>
  <c r="AP31" i="39"/>
  <c r="AP36" i="39" s="1"/>
  <c r="AK31" i="39"/>
  <c r="AM6" i="39" s="1"/>
  <c r="AH31" i="39"/>
  <c r="AH36" i="39" s="1"/>
  <c r="U31" i="39"/>
  <c r="R31" i="39"/>
  <c r="M31" i="39"/>
  <c r="AX29" i="39"/>
  <c r="AX34" i="39" s="1"/>
  <c r="AW16" i="39" s="1"/>
  <c r="AS29" i="39"/>
  <c r="AP29" i="39"/>
  <c r="AK29" i="39"/>
  <c r="AH29" i="39"/>
  <c r="AC29" i="39"/>
  <c r="AC34" i="39" s="1"/>
  <c r="AE16" i="39" s="1"/>
  <c r="AC16" i="39" s="1"/>
  <c r="AC59" i="39" s="1"/>
  <c r="Z29" i="39"/>
  <c r="Z34" i="39" s="1"/>
  <c r="U29" i="39"/>
  <c r="R29" i="39"/>
  <c r="M29" i="39"/>
  <c r="M34" i="39" s="1"/>
  <c r="O16" i="39" s="1"/>
  <c r="AX28" i="39"/>
  <c r="AX33" i="39" s="1"/>
  <c r="AS28" i="39"/>
  <c r="AS33" i="39" s="1"/>
  <c r="AU12" i="39" s="1"/>
  <c r="AU53" i="39" s="1"/>
  <c r="AP28" i="39"/>
  <c r="AP33" i="39" s="1"/>
  <c r="AK28" i="39"/>
  <c r="AH28" i="39"/>
  <c r="AC28" i="39"/>
  <c r="Z28" i="39"/>
  <c r="U28" i="39"/>
  <c r="U33" i="39" s="1"/>
  <c r="W12" i="39" s="1"/>
  <c r="W53" i="39" s="1"/>
  <c r="R28" i="39"/>
  <c r="R33" i="39" s="1"/>
  <c r="Q12" i="39" s="1"/>
  <c r="M28" i="39"/>
  <c r="AX27" i="39"/>
  <c r="AS27" i="39"/>
  <c r="AP27" i="39"/>
  <c r="AK27" i="39"/>
  <c r="AK32" i="39" s="1"/>
  <c r="AM9" i="39" s="1"/>
  <c r="AH27" i="39"/>
  <c r="AH32" i="39" s="1"/>
  <c r="AC27" i="39"/>
  <c r="Z27" i="39"/>
  <c r="U27" i="39"/>
  <c r="U32" i="39" s="1"/>
  <c r="R27" i="39"/>
  <c r="R32" i="39" s="1"/>
  <c r="M27" i="39"/>
  <c r="M32" i="39" s="1"/>
  <c r="O9" i="39" s="1"/>
  <c r="O58" i="39" s="1"/>
  <c r="AX26" i="39"/>
  <c r="AX31" i="39" s="1"/>
  <c r="AS26" i="39"/>
  <c r="AP26" i="39"/>
  <c r="AK26" i="39"/>
  <c r="AH26" i="39"/>
  <c r="AC26" i="39"/>
  <c r="AC31" i="39" s="1"/>
  <c r="AE6" i="39" s="1"/>
  <c r="AE52" i="39" s="1"/>
  <c r="Z26" i="39"/>
  <c r="Z31" i="39" s="1"/>
  <c r="U26" i="39"/>
  <c r="R26" i="39"/>
  <c r="M26" i="39"/>
  <c r="AW25" i="39"/>
  <c r="AU25" i="39"/>
  <c r="AO25" i="39"/>
  <c r="AM25" i="39"/>
  <c r="AG25" i="39"/>
  <c r="AE25" i="39"/>
  <c r="Y25" i="39"/>
  <c r="W25" i="39"/>
  <c r="Q25" i="39"/>
  <c r="O25" i="39"/>
  <c r="M25" i="39"/>
  <c r="AW24" i="39"/>
  <c r="AU24" i="39"/>
  <c r="AO24" i="39"/>
  <c r="AM24" i="39"/>
  <c r="AG24" i="39"/>
  <c r="AE24" i="39"/>
  <c r="Y24" i="39"/>
  <c r="W24" i="39"/>
  <c r="Q24" i="39"/>
  <c r="O24" i="39"/>
  <c r="K21" i="39"/>
  <c r="I21" i="39"/>
  <c r="AY18" i="39"/>
  <c r="AX101" i="39" s="1"/>
  <c r="AS18" i="39"/>
  <c r="AS100" i="39" s="1"/>
  <c r="AQ18" i="39"/>
  <c r="AK102" i="39" s="1"/>
  <c r="AK18" i="39"/>
  <c r="AK100" i="39" s="1"/>
  <c r="AI18" i="39"/>
  <c r="AH102" i="39" s="1"/>
  <c r="AC18" i="39"/>
  <c r="AC100" i="39" s="1"/>
  <c r="AA18" i="39"/>
  <c r="Z101" i="39" s="1"/>
  <c r="U18" i="39"/>
  <c r="S18" i="39"/>
  <c r="M102" i="39" s="1"/>
  <c r="M18" i="39"/>
  <c r="M100" i="39" s="1"/>
  <c r="K18" i="39"/>
  <c r="I18" i="39"/>
  <c r="AY17" i="39"/>
  <c r="AX90" i="39" s="1"/>
  <c r="AS17" i="39"/>
  <c r="AS87" i="39" s="1"/>
  <c r="AQ17" i="39"/>
  <c r="AK17" i="39"/>
  <c r="AK87" i="39" s="1"/>
  <c r="AI17" i="39"/>
  <c r="AH89" i="39" s="1"/>
  <c r="AC17" i="39"/>
  <c r="AC87" i="39" s="1"/>
  <c r="AA17" i="39"/>
  <c r="Z90" i="39" s="1"/>
  <c r="U17" i="39"/>
  <c r="S17" i="39"/>
  <c r="M17" i="39"/>
  <c r="M87" i="39" s="1"/>
  <c r="K17" i="39"/>
  <c r="I17" i="39"/>
  <c r="AU16" i="39"/>
  <c r="AU59" i="39" s="1"/>
  <c r="AO16" i="39"/>
  <c r="AP59" i="39" s="1"/>
  <c r="AM16" i="39"/>
  <c r="AK16" i="39"/>
  <c r="AK59" i="39" s="1"/>
  <c r="Y16" i="39"/>
  <c r="Z59" i="39" s="1"/>
  <c r="W16" i="39"/>
  <c r="W59" i="39" s="1"/>
  <c r="AY14" i="39"/>
  <c r="AX96" i="39" s="1"/>
  <c r="AS14" i="39"/>
  <c r="AS93" i="39" s="1"/>
  <c r="AQ14" i="39"/>
  <c r="AK96" i="39" s="1"/>
  <c r="AK14" i="39"/>
  <c r="AK93" i="39" s="1"/>
  <c r="AI14" i="39"/>
  <c r="AH97" i="39" s="1"/>
  <c r="AC14" i="39"/>
  <c r="AC93" i="39" s="1"/>
  <c r="AA14" i="39"/>
  <c r="U14" i="39"/>
  <c r="U93" i="39" s="1"/>
  <c r="S14" i="39"/>
  <c r="M96" i="39" s="1"/>
  <c r="M14" i="39"/>
  <c r="M93" i="39" s="1"/>
  <c r="K14" i="39"/>
  <c r="I14" i="39"/>
  <c r="AY13" i="39"/>
  <c r="AX83" i="39" s="1"/>
  <c r="AS13" i="39"/>
  <c r="AS25" i="39" s="1"/>
  <c r="AQ13" i="39"/>
  <c r="AK83" i="39" s="1"/>
  <c r="AK13" i="39"/>
  <c r="AK25" i="39" s="1"/>
  <c r="AI13" i="39"/>
  <c r="AC13" i="39"/>
  <c r="AC25" i="39" s="1"/>
  <c r="AA13" i="39"/>
  <c r="U83" i="39" s="1"/>
  <c r="U13" i="39"/>
  <c r="U78" i="39" s="1"/>
  <c r="S13" i="39"/>
  <c r="M83" i="39" s="1"/>
  <c r="M13" i="39"/>
  <c r="M78" i="39" s="1"/>
  <c r="K13" i="39"/>
  <c r="I13" i="39"/>
  <c r="AO12" i="39"/>
  <c r="AP53" i="39" s="1"/>
  <c r="AM12" i="39"/>
  <c r="AM53" i="39" s="1"/>
  <c r="AK12" i="39"/>
  <c r="AK53" i="39" s="1"/>
  <c r="AG12" i="39"/>
  <c r="AH53" i="39" s="1"/>
  <c r="O12" i="39"/>
  <c r="O53" i="39" s="1"/>
  <c r="AY10" i="39"/>
  <c r="AS71" i="39" s="1"/>
  <c r="AS10" i="39"/>
  <c r="AQ10" i="39"/>
  <c r="AP71" i="39" s="1"/>
  <c r="AK10" i="39"/>
  <c r="AK69" i="39" s="1"/>
  <c r="AI10" i="39"/>
  <c r="AC71" i="39" s="1"/>
  <c r="AC10" i="39"/>
  <c r="AC69" i="39" s="1"/>
  <c r="AA10" i="39"/>
  <c r="U71" i="39" s="1"/>
  <c r="U10" i="39"/>
  <c r="U69" i="39" s="1"/>
  <c r="S10" i="39"/>
  <c r="R71" i="39" s="1"/>
  <c r="M10" i="39"/>
  <c r="K10" i="39"/>
  <c r="I10" i="39"/>
  <c r="AW9" i="39"/>
  <c r="AX58" i="39" s="1"/>
  <c r="AU9" i="39"/>
  <c r="AS9" i="39"/>
  <c r="AS58" i="39" s="1"/>
  <c r="AG9" i="39"/>
  <c r="AH58" i="39" s="1"/>
  <c r="AH61" i="39" s="1"/>
  <c r="AE9" i="39"/>
  <c r="AE58" i="39" s="1"/>
  <c r="AY7" i="39"/>
  <c r="AX65" i="39" s="1"/>
  <c r="AS7" i="39"/>
  <c r="AS64" i="39" s="1"/>
  <c r="AQ7" i="39"/>
  <c r="AK66" i="39" s="1"/>
  <c r="AK7" i="39"/>
  <c r="AK64" i="39" s="1"/>
  <c r="AI7" i="39"/>
  <c r="AH66" i="39" s="1"/>
  <c r="AC7" i="39"/>
  <c r="AC64" i="39" s="1"/>
  <c r="AA7" i="39"/>
  <c r="Z65" i="39" s="1"/>
  <c r="U7" i="39"/>
  <c r="U64" i="39" s="1"/>
  <c r="S7" i="39"/>
  <c r="M66" i="39" s="1"/>
  <c r="M7" i="39"/>
  <c r="M64" i="39" s="1"/>
  <c r="K7" i="39"/>
  <c r="I7" i="39"/>
  <c r="AW6" i="39"/>
  <c r="AX52" i="39" s="1"/>
  <c r="AU6" i="39"/>
  <c r="AU52" i="39" s="1"/>
  <c r="AU56" i="39" s="1"/>
  <c r="AS6" i="39"/>
  <c r="AO6" i="39"/>
  <c r="W6" i="39"/>
  <c r="Q6" i="39"/>
  <c r="R52" i="39" s="1"/>
  <c r="O6" i="39"/>
  <c r="O52" i="39" s="1"/>
  <c r="AX47" i="38"/>
  <c r="AU47" i="38"/>
  <c r="AU52" i="38" s="1"/>
  <c r="AP47" i="38"/>
  <c r="AM47" i="38"/>
  <c r="AM52" i="38" s="1"/>
  <c r="AH47" i="38"/>
  <c r="AE47" i="38"/>
  <c r="AE52" i="38" s="1"/>
  <c r="Z47" i="38"/>
  <c r="W47" i="38"/>
  <c r="W52" i="38" s="1"/>
  <c r="R47" i="38"/>
  <c r="O47" i="38"/>
  <c r="O52" i="38" s="1"/>
  <c r="AX39" i="38"/>
  <c r="AU39" i="38"/>
  <c r="AU45" i="38" s="1"/>
  <c r="AP39" i="38"/>
  <c r="AM39" i="38"/>
  <c r="AM45" i="38" s="1"/>
  <c r="AH39" i="38"/>
  <c r="AE39" i="38"/>
  <c r="AE45" i="38" s="1"/>
  <c r="Z39" i="38"/>
  <c r="W39" i="38"/>
  <c r="W45" i="38" s="1"/>
  <c r="R39" i="38"/>
  <c r="O39" i="38"/>
  <c r="O45" i="38" s="1"/>
  <c r="AU37" i="38"/>
  <c r="W37" i="38"/>
  <c r="AX35" i="38"/>
  <c r="AU35" i="38"/>
  <c r="AP35" i="38"/>
  <c r="AM35" i="38"/>
  <c r="AM37" i="38" s="1"/>
  <c r="AH35" i="38"/>
  <c r="AE35" i="38"/>
  <c r="AE37" i="38" s="1"/>
  <c r="Z35" i="38"/>
  <c r="W35" i="38"/>
  <c r="R35" i="38"/>
  <c r="O35" i="38"/>
  <c r="O37" i="38" s="1"/>
  <c r="AX31" i="38"/>
  <c r="AU31" i="38"/>
  <c r="AU33" i="38" s="1"/>
  <c r="AP31" i="38"/>
  <c r="AM31" i="38"/>
  <c r="AM53" i="38" s="1"/>
  <c r="AH31" i="38"/>
  <c r="AE31" i="38"/>
  <c r="AE33" i="38" s="1"/>
  <c r="Z31" i="38"/>
  <c r="W31" i="38"/>
  <c r="W33" i="38" s="1"/>
  <c r="R31" i="38"/>
  <c r="O31" i="38"/>
  <c r="O33" i="38" s="1"/>
  <c r="AX17" i="38"/>
  <c r="AX19" i="38" s="1"/>
  <c r="AS17" i="38"/>
  <c r="AS19" i="38" s="1"/>
  <c r="AP17" i="38"/>
  <c r="AP19" i="38" s="1"/>
  <c r="AK17" i="38"/>
  <c r="AK19" i="38" s="1"/>
  <c r="AH17" i="38"/>
  <c r="AH19" i="38" s="1"/>
  <c r="AC17" i="38"/>
  <c r="AC19" i="38" s="1"/>
  <c r="Z17" i="38"/>
  <c r="Z19" i="38" s="1"/>
  <c r="U17" i="38"/>
  <c r="U19" i="38" s="1"/>
  <c r="R17" i="38"/>
  <c r="R19" i="38" s="1"/>
  <c r="M17" i="38"/>
  <c r="M19" i="38" s="1"/>
  <c r="AX16" i="38"/>
  <c r="AX18" i="38" s="1"/>
  <c r="AS16" i="38"/>
  <c r="AS18" i="38" s="1"/>
  <c r="AP16" i="38"/>
  <c r="AP18" i="38" s="1"/>
  <c r="AK16" i="38"/>
  <c r="AK18" i="38" s="1"/>
  <c r="AH16" i="38"/>
  <c r="AH18" i="38" s="1"/>
  <c r="AC16" i="38"/>
  <c r="AC18" i="38" s="1"/>
  <c r="AC20" i="38" s="1"/>
  <c r="Z16" i="38"/>
  <c r="Z18" i="38" s="1"/>
  <c r="U16" i="38"/>
  <c r="U18" i="38" s="1"/>
  <c r="R16" i="38"/>
  <c r="R18" i="38" s="1"/>
  <c r="M16" i="38"/>
  <c r="M18" i="38" s="1"/>
  <c r="AW15" i="38"/>
  <c r="AU15" i="38"/>
  <c r="AO15" i="38"/>
  <c r="AM15" i="38"/>
  <c r="AG15" i="38"/>
  <c r="AE15" i="38"/>
  <c r="Y15" i="38"/>
  <c r="W15" i="38"/>
  <c r="Q15" i="38"/>
  <c r="O15" i="38"/>
  <c r="AW14" i="38"/>
  <c r="AU14" i="38"/>
  <c r="AS14" i="38"/>
  <c r="AO14" i="38"/>
  <c r="AM14" i="38"/>
  <c r="AK14" i="38"/>
  <c r="AG14" i="38"/>
  <c r="AE14" i="38"/>
  <c r="AC14" i="38"/>
  <c r="Y14" i="38"/>
  <c r="W14" i="38"/>
  <c r="U14" i="38"/>
  <c r="Q14" i="38"/>
  <c r="O14" i="38"/>
  <c r="M14" i="38"/>
  <c r="AY12" i="38"/>
  <c r="AX50" i="38" s="1"/>
  <c r="AS12" i="38"/>
  <c r="AS47" i="38" s="1"/>
  <c r="AQ12" i="38"/>
  <c r="AP49" i="38" s="1"/>
  <c r="AK12" i="38"/>
  <c r="AK47" i="38" s="1"/>
  <c r="AI12" i="38"/>
  <c r="AH51" i="38" s="1"/>
  <c r="AC12" i="38"/>
  <c r="AC47" i="38" s="1"/>
  <c r="AA12" i="38"/>
  <c r="Z50" i="38" s="1"/>
  <c r="U12" i="38"/>
  <c r="U47" i="38" s="1"/>
  <c r="S12" i="38"/>
  <c r="R49" i="38" s="1"/>
  <c r="M12" i="38"/>
  <c r="M47" i="38" s="1"/>
  <c r="K12" i="38"/>
  <c r="I12" i="38"/>
  <c r="AY11" i="38"/>
  <c r="AS36" i="38" s="1"/>
  <c r="AS11" i="38"/>
  <c r="AS35" i="38" s="1"/>
  <c r="AQ11" i="38"/>
  <c r="AP36" i="38" s="1"/>
  <c r="AP37" i="38" s="1"/>
  <c r="AK11" i="38"/>
  <c r="AK35" i="38" s="1"/>
  <c r="AI11" i="38"/>
  <c r="AC36" i="38" s="1"/>
  <c r="AC11" i="38"/>
  <c r="AC35" i="38" s="1"/>
  <c r="AA11" i="38"/>
  <c r="Z36" i="38" s="1"/>
  <c r="U11" i="38"/>
  <c r="U35" i="38" s="1"/>
  <c r="S11" i="38"/>
  <c r="R36" i="38" s="1"/>
  <c r="M11" i="38"/>
  <c r="M35" i="38" s="1"/>
  <c r="K11" i="38"/>
  <c r="I11" i="38"/>
  <c r="AY10" i="38"/>
  <c r="AQ10" i="38"/>
  <c r="AI10" i="38"/>
  <c r="AA10" i="38"/>
  <c r="S10" i="38"/>
  <c r="AY8" i="38"/>
  <c r="AS43" i="38" s="1"/>
  <c r="AS8" i="38"/>
  <c r="AS39" i="38" s="1"/>
  <c r="AQ8" i="38"/>
  <c r="AK42" i="38" s="1"/>
  <c r="AK8" i="38"/>
  <c r="AK39" i="38" s="1"/>
  <c r="AI8" i="38"/>
  <c r="AC44" i="38" s="1"/>
  <c r="AC8" i="38"/>
  <c r="AC39" i="38" s="1"/>
  <c r="AA8" i="38"/>
  <c r="U43" i="38" s="1"/>
  <c r="U8" i="38"/>
  <c r="U39" i="38" s="1"/>
  <c r="S8" i="38"/>
  <c r="M42" i="38" s="1"/>
  <c r="M8" i="38"/>
  <c r="M39" i="38" s="1"/>
  <c r="K8" i="38"/>
  <c r="I8" i="38"/>
  <c r="AY7" i="38"/>
  <c r="AX32" i="38" s="1"/>
  <c r="AX33" i="38" s="1"/>
  <c r="AS7" i="38"/>
  <c r="AS31" i="38" s="1"/>
  <c r="AQ7" i="38"/>
  <c r="AK32" i="38" s="1"/>
  <c r="AK7" i="38"/>
  <c r="AK31" i="38" s="1"/>
  <c r="AI7" i="38"/>
  <c r="AC32" i="38" s="1"/>
  <c r="AC7" i="38"/>
  <c r="AC31" i="38" s="1"/>
  <c r="AA7" i="38"/>
  <c r="Z32" i="38" s="1"/>
  <c r="Z33" i="38" s="1"/>
  <c r="U7" i="38"/>
  <c r="U31" i="38" s="1"/>
  <c r="S7" i="38"/>
  <c r="M32" i="38" s="1"/>
  <c r="M7" i="38"/>
  <c r="M31" i="38" s="1"/>
  <c r="K7" i="38"/>
  <c r="I7" i="38"/>
  <c r="AY6" i="38"/>
  <c r="AQ6" i="38"/>
  <c r="AI6" i="38"/>
  <c r="AA6" i="38"/>
  <c r="S6" i="38"/>
  <c r="AP20" i="38" l="1"/>
  <c r="R20" i="38"/>
  <c r="AH32" i="38"/>
  <c r="AH33" i="38" s="1"/>
  <c r="Z37" i="38"/>
  <c r="AX36" i="38"/>
  <c r="AC40" i="38"/>
  <c r="AH42" i="38"/>
  <c r="AS44" i="38"/>
  <c r="U49" i="38"/>
  <c r="Z51" i="38"/>
  <c r="AS15" i="38"/>
  <c r="Z20" i="38"/>
  <c r="AX20" i="38"/>
  <c r="AH20" i="38"/>
  <c r="AM33" i="38"/>
  <c r="AX37" i="38"/>
  <c r="AK40" i="38"/>
  <c r="M43" i="38"/>
  <c r="AH49" i="38"/>
  <c r="AX51" i="38"/>
  <c r="AC15" i="38"/>
  <c r="U36" i="38"/>
  <c r="U41" i="38"/>
  <c r="AC43" i="38"/>
  <c r="AS49" i="38"/>
  <c r="AH41" i="38"/>
  <c r="AK43" i="38"/>
  <c r="U50" i="38"/>
  <c r="M20" i="38"/>
  <c r="AK20" i="38"/>
  <c r="U20" i="38"/>
  <c r="AS20" i="38"/>
  <c r="AH36" i="38"/>
  <c r="AH37" i="38" s="1"/>
  <c r="AS41" i="38"/>
  <c r="U44" i="38"/>
  <c r="Z48" i="38"/>
  <c r="AC50" i="38"/>
  <c r="U15" i="38"/>
  <c r="M40" i="38"/>
  <c r="AC42" i="38"/>
  <c r="AH44" i="38"/>
  <c r="AX48" i="38"/>
  <c r="AS50" i="38"/>
  <c r="Q6" i="51"/>
  <c r="Q12" i="51" s="1"/>
  <c r="AS18" i="51"/>
  <c r="AU6" i="51"/>
  <c r="Z18" i="51"/>
  <c r="Y6" i="51"/>
  <c r="Z56" i="51"/>
  <c r="AG6" i="51"/>
  <c r="AG12" i="51" s="1"/>
  <c r="AH18" i="51"/>
  <c r="AX18" i="51"/>
  <c r="AW6" i="51"/>
  <c r="AW12" i="51" s="1"/>
  <c r="AX56" i="51"/>
  <c r="AH40" i="51"/>
  <c r="AH56" i="51"/>
  <c r="AP18" i="51"/>
  <c r="AO6" i="51"/>
  <c r="AO12" i="51" s="1"/>
  <c r="AE27" i="51"/>
  <c r="U14" i="51"/>
  <c r="U16" i="51" s="1"/>
  <c r="Z40" i="51"/>
  <c r="AX40" i="51"/>
  <c r="AP42" i="51"/>
  <c r="AP55" i="51" s="1"/>
  <c r="O13" i="51"/>
  <c r="AE13" i="51"/>
  <c r="AU13" i="51"/>
  <c r="AC14" i="51"/>
  <c r="AC16" i="51" s="1"/>
  <c r="M15" i="51"/>
  <c r="M17" i="51" s="1"/>
  <c r="O9" i="51" s="1"/>
  <c r="AK15" i="51"/>
  <c r="AK17" i="51" s="1"/>
  <c r="AM9" i="51" s="1"/>
  <c r="AQ9" i="51" s="1"/>
  <c r="AU42" i="51"/>
  <c r="AU55" i="51" s="1"/>
  <c r="O56" i="51"/>
  <c r="Q13" i="51"/>
  <c r="AW13" i="51"/>
  <c r="R15" i="51"/>
  <c r="R17" i="51" s="1"/>
  <c r="Q9" i="51" s="1"/>
  <c r="R56" i="51"/>
  <c r="AP56" i="51"/>
  <c r="M14" i="51"/>
  <c r="M16" i="51" s="1"/>
  <c r="AK14" i="51"/>
  <c r="AK16" i="51" s="1"/>
  <c r="U15" i="51"/>
  <c r="U17" i="51" s="1"/>
  <c r="W9" i="51" s="1"/>
  <c r="AS15" i="51"/>
  <c r="AS17" i="51" s="1"/>
  <c r="AU9" i="51" s="1"/>
  <c r="AY9" i="51" s="1"/>
  <c r="W27" i="51"/>
  <c r="AM27" i="51"/>
  <c r="AU56" i="51"/>
  <c r="AM13" i="51"/>
  <c r="Z15" i="51"/>
  <c r="Z17" i="51" s="1"/>
  <c r="Y9" i="51" s="1"/>
  <c r="Z20" i="50"/>
  <c r="Y6" i="50"/>
  <c r="Y14" i="50" s="1"/>
  <c r="AU66" i="50"/>
  <c r="AU38" i="50"/>
  <c r="AX66" i="50"/>
  <c r="AE38" i="50"/>
  <c r="AE66" i="50"/>
  <c r="W66" i="50"/>
  <c r="O66" i="50"/>
  <c r="O6" i="50"/>
  <c r="M20" i="50"/>
  <c r="AM66" i="50"/>
  <c r="AC16" i="50"/>
  <c r="AC18" i="50" s="1"/>
  <c r="AU15" i="50"/>
  <c r="AH31" i="50"/>
  <c r="O47" i="50"/>
  <c r="Q15" i="50"/>
  <c r="AH16" i="50"/>
  <c r="AH18" i="50" s="1"/>
  <c r="R17" i="50"/>
  <c r="R19" i="50" s="1"/>
  <c r="Q10" i="50" s="1"/>
  <c r="S10" i="50" s="1"/>
  <c r="AP17" i="50"/>
  <c r="AP19" i="50" s="1"/>
  <c r="AO10" i="50" s="1"/>
  <c r="AQ10" i="50" s="1"/>
  <c r="AM38" i="50"/>
  <c r="U17" i="50"/>
  <c r="U19" i="50" s="1"/>
  <c r="W10" i="50" s="1"/>
  <c r="AA10" i="50" s="1"/>
  <c r="W49" i="50"/>
  <c r="W56" i="50" s="1"/>
  <c r="W15" i="50"/>
  <c r="R16" i="50"/>
  <c r="R18" i="50" s="1"/>
  <c r="AP16" i="50"/>
  <c r="AP18" i="50" s="1"/>
  <c r="AX17" i="50"/>
  <c r="AX19" i="50" s="1"/>
  <c r="AW10" i="50" s="1"/>
  <c r="Z31" i="50"/>
  <c r="AP31" i="50"/>
  <c r="W38" i="50"/>
  <c r="R66" i="50"/>
  <c r="AK16" i="50"/>
  <c r="AK18" i="50" s="1"/>
  <c r="AS17" i="50"/>
  <c r="AS19" i="50" s="1"/>
  <c r="AU10" i="50" s="1"/>
  <c r="AY10" i="50" s="1"/>
  <c r="U16" i="50"/>
  <c r="U18" i="50" s="1"/>
  <c r="AS16" i="50"/>
  <c r="AS18" i="50" s="1"/>
  <c r="AC17" i="50"/>
  <c r="AC19" i="50" s="1"/>
  <c r="AE10" i="50" s="1"/>
  <c r="AX38" i="50"/>
  <c r="AX16" i="50"/>
  <c r="AX18" i="50" s="1"/>
  <c r="AH17" i="50"/>
  <c r="AH19" i="50" s="1"/>
  <c r="AG10" i="50" s="1"/>
  <c r="AH41" i="49"/>
  <c r="AH48" i="49"/>
  <c r="Q6" i="49"/>
  <c r="R18" i="49"/>
  <c r="AM41" i="49"/>
  <c r="AM48" i="49"/>
  <c r="U18" i="49"/>
  <c r="W6" i="49"/>
  <c r="AS18" i="49"/>
  <c r="AU6" i="49"/>
  <c r="Z48" i="49"/>
  <c r="Z41" i="49"/>
  <c r="AX48" i="49"/>
  <c r="AP41" i="49"/>
  <c r="AP48" i="49"/>
  <c r="AC14" i="49"/>
  <c r="AC16" i="49" s="1"/>
  <c r="Z14" i="49"/>
  <c r="Z16" i="49" s="1"/>
  <c r="AX14" i="49"/>
  <c r="AX16" i="49" s="1"/>
  <c r="AH15" i="49"/>
  <c r="AH17" i="49" s="1"/>
  <c r="AG9" i="49" s="1"/>
  <c r="AI9" i="49" s="1"/>
  <c r="AX41" i="49"/>
  <c r="AE48" i="49"/>
  <c r="AG13" i="49"/>
  <c r="AW13" i="49"/>
  <c r="AH14" i="49"/>
  <c r="AH16" i="49" s="1"/>
  <c r="AU43" i="49"/>
  <c r="AU47" i="49" s="1"/>
  <c r="O48" i="49"/>
  <c r="M14" i="49"/>
  <c r="M16" i="49" s="1"/>
  <c r="AK14" i="49"/>
  <c r="AK16" i="49" s="1"/>
  <c r="U15" i="49"/>
  <c r="U17" i="49" s="1"/>
  <c r="W9" i="49" s="1"/>
  <c r="AS15" i="49"/>
  <c r="AS17" i="49" s="1"/>
  <c r="AU9" i="49" s="1"/>
  <c r="R48" i="49"/>
  <c r="W13" i="49"/>
  <c r="AM13" i="49"/>
  <c r="AP14" i="49"/>
  <c r="AP16" i="49" s="1"/>
  <c r="Z15" i="49"/>
  <c r="Z17" i="49" s="1"/>
  <c r="Y9" i="49" s="1"/>
  <c r="AX15" i="49"/>
  <c r="AX17" i="49" s="1"/>
  <c r="AW9" i="49" s="1"/>
  <c r="W37" i="49"/>
  <c r="AU48" i="49"/>
  <c r="Y13" i="49"/>
  <c r="AO13" i="49"/>
  <c r="AG6" i="48"/>
  <c r="AP18" i="48"/>
  <c r="AO6" i="48"/>
  <c r="AO12" i="48" s="1"/>
  <c r="O6" i="48"/>
  <c r="AM40" i="48"/>
  <c r="AM56" i="48"/>
  <c r="Y6" i="48"/>
  <c r="Y12" i="48" s="1"/>
  <c r="Z18" i="48"/>
  <c r="AA9" i="48"/>
  <c r="AP56" i="48"/>
  <c r="R18" i="48"/>
  <c r="Q6" i="48"/>
  <c r="Q12" i="48" s="1"/>
  <c r="R56" i="48"/>
  <c r="W13" i="48"/>
  <c r="AK14" i="48"/>
  <c r="AK16" i="48" s="1"/>
  <c r="AS15" i="48"/>
  <c r="AS17" i="48" s="1"/>
  <c r="AU9" i="48" s="1"/>
  <c r="AY9" i="48" s="1"/>
  <c r="W27" i="48"/>
  <c r="R40" i="48"/>
  <c r="AP40" i="48"/>
  <c r="AO13" i="48"/>
  <c r="U14" i="48"/>
  <c r="U16" i="48" s="1"/>
  <c r="AS14" i="48"/>
  <c r="AS16" i="48" s="1"/>
  <c r="AC15" i="48"/>
  <c r="AC17" i="48" s="1"/>
  <c r="AE9" i="48" s="1"/>
  <c r="Z40" i="48"/>
  <c r="AX14" i="48"/>
  <c r="AX16" i="48" s="1"/>
  <c r="AH15" i="48"/>
  <c r="AH17" i="48" s="1"/>
  <c r="AG9" i="48" s="1"/>
  <c r="AE27" i="48"/>
  <c r="AU27" i="48"/>
  <c r="O13" i="48"/>
  <c r="AE13" i="48"/>
  <c r="AC14" i="48"/>
  <c r="AC16" i="48" s="1"/>
  <c r="M15" i="48"/>
  <c r="M17" i="48" s="1"/>
  <c r="O9" i="48" s="1"/>
  <c r="S9" i="48" s="1"/>
  <c r="AK15" i="48"/>
  <c r="AK17" i="48" s="1"/>
  <c r="AM9" i="48" s="1"/>
  <c r="AQ9" i="48" s="1"/>
  <c r="AH27" i="48"/>
  <c r="AX27" i="48"/>
  <c r="O42" i="48"/>
  <c r="O55" i="48" s="1"/>
  <c r="Q13" i="48"/>
  <c r="O41" i="47"/>
  <c r="AK18" i="47"/>
  <c r="AM6" i="47"/>
  <c r="AP18" i="47"/>
  <c r="AO6" i="47"/>
  <c r="Z18" i="47"/>
  <c r="Y6" i="47"/>
  <c r="AX18" i="47"/>
  <c r="AW6" i="47"/>
  <c r="AP50" i="47"/>
  <c r="AP41" i="47"/>
  <c r="Z50" i="47"/>
  <c r="Z41" i="47"/>
  <c r="AE41" i="47"/>
  <c r="AE50" i="47"/>
  <c r="AU50" i="47"/>
  <c r="AH41" i="47"/>
  <c r="AH50" i="47"/>
  <c r="R18" i="47"/>
  <c r="Q6" i="47"/>
  <c r="M14" i="47"/>
  <c r="M16" i="47" s="1"/>
  <c r="AS15" i="47"/>
  <c r="AS17" i="47" s="1"/>
  <c r="AU9" i="47" s="1"/>
  <c r="AU33" i="47" s="1"/>
  <c r="AU35" i="47" s="1"/>
  <c r="R38" i="47"/>
  <c r="AX38" i="47"/>
  <c r="Y13" i="47"/>
  <c r="U14" i="47"/>
  <c r="U16" i="47" s="1"/>
  <c r="AS14" i="47"/>
  <c r="AS16" i="47" s="1"/>
  <c r="AC15" i="47"/>
  <c r="AC17" i="47" s="1"/>
  <c r="AE9" i="47" s="1"/>
  <c r="AE33" i="47" s="1"/>
  <c r="AE35" i="47" s="1"/>
  <c r="AM50" i="47"/>
  <c r="AH15" i="47"/>
  <c r="AH17" i="47" s="1"/>
  <c r="AG9" i="47" s="1"/>
  <c r="AH33" i="47" s="1"/>
  <c r="AH35" i="47" s="1"/>
  <c r="O13" i="47"/>
  <c r="AE13" i="47"/>
  <c r="AU13" i="47"/>
  <c r="AC14" i="47"/>
  <c r="AC16" i="47" s="1"/>
  <c r="M15" i="47"/>
  <c r="M17" i="47" s="1"/>
  <c r="O9" i="47" s="1"/>
  <c r="O33" i="47" s="1"/>
  <c r="O35" i="47" s="1"/>
  <c r="AK15" i="47"/>
  <c r="AK17" i="47" s="1"/>
  <c r="AM9" i="47" s="1"/>
  <c r="AM33" i="47" s="1"/>
  <c r="AM35" i="47" s="1"/>
  <c r="O43" i="47"/>
  <c r="O49" i="47" s="1"/>
  <c r="AG13" i="47"/>
  <c r="AH14" i="47"/>
  <c r="AH16" i="47" s="1"/>
  <c r="Z20" i="46"/>
  <c r="Y6" i="46"/>
  <c r="AH83" i="46"/>
  <c r="AH51" i="46"/>
  <c r="AX83" i="46"/>
  <c r="AX51" i="46"/>
  <c r="AE37" i="46"/>
  <c r="AO6" i="46"/>
  <c r="Q6" i="46"/>
  <c r="R20" i="46"/>
  <c r="AX20" i="46"/>
  <c r="AW6" i="46"/>
  <c r="Z42" i="46"/>
  <c r="Y15" i="46"/>
  <c r="AO15" i="46"/>
  <c r="U16" i="46"/>
  <c r="U18" i="46" s="1"/>
  <c r="AS16" i="46"/>
  <c r="AS18" i="46" s="1"/>
  <c r="AE83" i="46"/>
  <c r="AC16" i="46"/>
  <c r="AC18" i="46" s="1"/>
  <c r="M17" i="46"/>
  <c r="M19" i="46" s="1"/>
  <c r="O10" i="46" s="1"/>
  <c r="AK17" i="46"/>
  <c r="AK19" i="46" s="1"/>
  <c r="AM10" i="46" s="1"/>
  <c r="AP51" i="46"/>
  <c r="AH17" i="46"/>
  <c r="AH19" i="46" s="1"/>
  <c r="AG10" i="46" s="1"/>
  <c r="AH37" i="46" s="1"/>
  <c r="Q15" i="46"/>
  <c r="AG15" i="46"/>
  <c r="AW15" i="46"/>
  <c r="AH16" i="46"/>
  <c r="AH18" i="46" s="1"/>
  <c r="AP17" i="46"/>
  <c r="AP19" i="46" s="1"/>
  <c r="AO10" i="46" s="1"/>
  <c r="AP37" i="46" s="1"/>
  <c r="W51" i="46"/>
  <c r="AU51" i="46"/>
  <c r="M16" i="46"/>
  <c r="M18" i="46" s="1"/>
  <c r="AK16" i="46"/>
  <c r="AK18" i="46" s="1"/>
  <c r="U17" i="46"/>
  <c r="U19" i="46" s="1"/>
  <c r="W10" i="46" s="1"/>
  <c r="AS17" i="46"/>
  <c r="AS19" i="46" s="1"/>
  <c r="AU10" i="46" s="1"/>
  <c r="R42" i="46"/>
  <c r="Z53" i="46"/>
  <c r="Z61" i="46" s="1"/>
  <c r="AM34" i="45"/>
  <c r="AQ9" i="45"/>
  <c r="AK9" i="45"/>
  <c r="AK34" i="45" s="1"/>
  <c r="AC49" i="45"/>
  <c r="AC46" i="45"/>
  <c r="AC43" i="45"/>
  <c r="AH45" i="45"/>
  <c r="AH50" i="45"/>
  <c r="AH47" i="45"/>
  <c r="AH44" i="45"/>
  <c r="AH41" i="45"/>
  <c r="AH48" i="45"/>
  <c r="AC50" i="45"/>
  <c r="AC47" i="45"/>
  <c r="AC44" i="45"/>
  <c r="AC41" i="45"/>
  <c r="AH49" i="45"/>
  <c r="AH46" i="45"/>
  <c r="AH43" i="45"/>
  <c r="AH42" i="45"/>
  <c r="AK13" i="45"/>
  <c r="O6" i="45"/>
  <c r="M18" i="45"/>
  <c r="AM6" i="45"/>
  <c r="AK18" i="45"/>
  <c r="W34" i="45"/>
  <c r="W37" i="45" s="1"/>
  <c r="U9" i="45"/>
  <c r="U34" i="45" s="1"/>
  <c r="AS9" i="45"/>
  <c r="AS34" i="45" s="1"/>
  <c r="AU34" i="45"/>
  <c r="M13" i="45"/>
  <c r="M40" i="45"/>
  <c r="AG12" i="45"/>
  <c r="AH29" i="45"/>
  <c r="AA6" i="45"/>
  <c r="W12" i="45"/>
  <c r="AU29" i="45"/>
  <c r="AU12" i="45"/>
  <c r="AI9" i="45"/>
  <c r="AE34" i="45"/>
  <c r="Y6" i="45"/>
  <c r="Z18" i="45"/>
  <c r="R18" i="45"/>
  <c r="AC45" i="45"/>
  <c r="AE29" i="45"/>
  <c r="AE12" i="45"/>
  <c r="AI6" i="45"/>
  <c r="AC6" i="45"/>
  <c r="Q12" i="45"/>
  <c r="R29" i="45"/>
  <c r="U18" i="45"/>
  <c r="Z36" i="45"/>
  <c r="W36" i="45"/>
  <c r="W35" i="45"/>
  <c r="AC18" i="45"/>
  <c r="AW6" i="45"/>
  <c r="AY6" i="45" s="1"/>
  <c r="AX18" i="45"/>
  <c r="AP18" i="45"/>
  <c r="AC53" i="45"/>
  <c r="AO12" i="45"/>
  <c r="O34" i="45"/>
  <c r="S9" i="45"/>
  <c r="M9" i="45"/>
  <c r="M34" i="45" s="1"/>
  <c r="AY9" i="45"/>
  <c r="Z64" i="45"/>
  <c r="Z61" i="45"/>
  <c r="Z58" i="45"/>
  <c r="Z55" i="45"/>
  <c r="Z66" i="45" s="1"/>
  <c r="U56" i="45"/>
  <c r="U64" i="45"/>
  <c r="U61" i="45"/>
  <c r="U58" i="45"/>
  <c r="U55" i="45"/>
  <c r="U62" i="45"/>
  <c r="U59" i="45"/>
  <c r="Z65" i="45"/>
  <c r="Z62" i="45"/>
  <c r="Z59" i="45"/>
  <c r="Z56" i="45"/>
  <c r="U65" i="45"/>
  <c r="U63" i="45"/>
  <c r="U60" i="45"/>
  <c r="U57" i="45"/>
  <c r="U54" i="45"/>
  <c r="AX64" i="45"/>
  <c r="AX61" i="45"/>
  <c r="AX58" i="45"/>
  <c r="AX55" i="45"/>
  <c r="AS62" i="45"/>
  <c r="AS64" i="45"/>
  <c r="AS61" i="45"/>
  <c r="AS58" i="45"/>
  <c r="AS55" i="45"/>
  <c r="AS59" i="45"/>
  <c r="AS56" i="45"/>
  <c r="AX65" i="45"/>
  <c r="AX62" i="45"/>
  <c r="AX59" i="45"/>
  <c r="AX56" i="45"/>
  <c r="AX66" i="45" s="1"/>
  <c r="AS65" i="45"/>
  <c r="AS63" i="45"/>
  <c r="AS60" i="45"/>
  <c r="AS57" i="45"/>
  <c r="AS54" i="45"/>
  <c r="AH18" i="45"/>
  <c r="AS18" i="45"/>
  <c r="Z35" i="45"/>
  <c r="Z37" i="45" s="1"/>
  <c r="AC42" i="45"/>
  <c r="AC48" i="45"/>
  <c r="O67" i="45"/>
  <c r="R41" i="45"/>
  <c r="R51" i="45" s="1"/>
  <c r="AP41" i="45"/>
  <c r="AP51" i="45" s="1"/>
  <c r="Z42" i="45"/>
  <c r="Z67" i="45" s="1"/>
  <c r="AX42" i="45"/>
  <c r="AX51" i="45" s="1"/>
  <c r="R44" i="45"/>
  <c r="AP44" i="45"/>
  <c r="Z45" i="45"/>
  <c r="AX45" i="45"/>
  <c r="R47" i="45"/>
  <c r="AP47" i="45"/>
  <c r="Z48" i="45"/>
  <c r="AX48" i="45"/>
  <c r="R50" i="45"/>
  <c r="AP50" i="45"/>
  <c r="AC55" i="45"/>
  <c r="M56" i="45"/>
  <c r="AK56" i="45"/>
  <c r="AC58" i="45"/>
  <c r="M59" i="45"/>
  <c r="AK59" i="45"/>
  <c r="AC61" i="45"/>
  <c r="M62" i="45"/>
  <c r="AK62" i="45"/>
  <c r="AC64" i="45"/>
  <c r="M65" i="45"/>
  <c r="AK65" i="45"/>
  <c r="M42" i="45"/>
  <c r="AK42" i="45"/>
  <c r="U43" i="45"/>
  <c r="AS43" i="45"/>
  <c r="M45" i="45"/>
  <c r="AK45" i="45"/>
  <c r="U46" i="45"/>
  <c r="AS46" i="45"/>
  <c r="M48" i="45"/>
  <c r="AK48" i="45"/>
  <c r="U49" i="45"/>
  <c r="AS49" i="45"/>
  <c r="AH54" i="45"/>
  <c r="R55" i="45"/>
  <c r="AP55" i="45"/>
  <c r="AP67" i="45" s="1"/>
  <c r="AH57" i="45"/>
  <c r="R58" i="45"/>
  <c r="AP58" i="45"/>
  <c r="AH60" i="45"/>
  <c r="R61" i="45"/>
  <c r="AP61" i="45"/>
  <c r="AH63" i="45"/>
  <c r="R64" i="45"/>
  <c r="AP64" i="45"/>
  <c r="R42" i="45"/>
  <c r="AP42" i="45"/>
  <c r="Z43" i="45"/>
  <c r="Z51" i="45" s="1"/>
  <c r="AX43" i="45"/>
  <c r="R45" i="45"/>
  <c r="AP45" i="45"/>
  <c r="Z46" i="45"/>
  <c r="AX46" i="45"/>
  <c r="R48" i="45"/>
  <c r="AP48" i="45"/>
  <c r="Z49" i="45"/>
  <c r="AX49" i="45"/>
  <c r="M54" i="45"/>
  <c r="AK54" i="45"/>
  <c r="AC56" i="45"/>
  <c r="M57" i="45"/>
  <c r="AK57" i="45"/>
  <c r="AC59" i="45"/>
  <c r="M60" i="45"/>
  <c r="AK60" i="45"/>
  <c r="AC62" i="45"/>
  <c r="M63" i="45"/>
  <c r="AK63" i="45"/>
  <c r="AC65" i="45"/>
  <c r="AU67" i="45"/>
  <c r="M41" i="45"/>
  <c r="AK41" i="45"/>
  <c r="U42" i="45"/>
  <c r="AS42" i="45"/>
  <c r="M44" i="45"/>
  <c r="AK44" i="45"/>
  <c r="U45" i="45"/>
  <c r="AS45" i="45"/>
  <c r="M47" i="45"/>
  <c r="AK47" i="45"/>
  <c r="R54" i="45"/>
  <c r="R66" i="45" s="1"/>
  <c r="AP54" i="45"/>
  <c r="AH56" i="45"/>
  <c r="R57" i="45"/>
  <c r="AP57" i="45"/>
  <c r="AH59" i="45"/>
  <c r="AH66" i="45" s="1"/>
  <c r="R60" i="45"/>
  <c r="AP60" i="45"/>
  <c r="AH62" i="45"/>
  <c r="AG15" i="44"/>
  <c r="AI9" i="44"/>
  <c r="Z68" i="44"/>
  <c r="Z23" i="44"/>
  <c r="Y6" i="44"/>
  <c r="Y15" i="44" s="1"/>
  <c r="AW6" i="44"/>
  <c r="AW15" i="44" s="1"/>
  <c r="AX23" i="44"/>
  <c r="AC23" i="44"/>
  <c r="AE6" i="44"/>
  <c r="AA12" i="44"/>
  <c r="AY6" i="44"/>
  <c r="AU15" i="44"/>
  <c r="O6" i="44"/>
  <c r="M23" i="44"/>
  <c r="AM6" i="44"/>
  <c r="AK23" i="44"/>
  <c r="AA9" i="44"/>
  <c r="AY9" i="44"/>
  <c r="AQ12" i="44"/>
  <c r="Q6" i="44"/>
  <c r="Q15" i="44" s="1"/>
  <c r="R23" i="44"/>
  <c r="AP23" i="44"/>
  <c r="AO6" i="44"/>
  <c r="AO15" i="44" s="1"/>
  <c r="U23" i="44"/>
  <c r="S12" i="44"/>
  <c r="W15" i="44"/>
  <c r="AS23" i="44"/>
  <c r="U50" i="44"/>
  <c r="AS50" i="44"/>
  <c r="M52" i="44"/>
  <c r="U53" i="44"/>
  <c r="M16" i="44"/>
  <c r="AC16" i="44"/>
  <c r="AS16" i="44"/>
  <c r="AH23" i="44"/>
  <c r="AC35" i="44"/>
  <c r="M36" i="44"/>
  <c r="AK36" i="44"/>
  <c r="U37" i="44"/>
  <c r="AS37" i="44"/>
  <c r="AC38" i="44"/>
  <c r="M39" i="44"/>
  <c r="AK39" i="44"/>
  <c r="U40" i="44"/>
  <c r="AS40" i="44"/>
  <c r="AC41" i="44"/>
  <c r="M42" i="44"/>
  <c r="AK42" i="44"/>
  <c r="U43" i="44"/>
  <c r="AS43" i="44"/>
  <c r="AC44" i="44"/>
  <c r="O46" i="44"/>
  <c r="AM46" i="44"/>
  <c r="AH50" i="44"/>
  <c r="AH62" i="44" s="1"/>
  <c r="R51" i="44"/>
  <c r="AP51" i="44"/>
  <c r="Z52" i="44"/>
  <c r="AX52" i="44"/>
  <c r="AH53" i="44"/>
  <c r="R54" i="44"/>
  <c r="AP54" i="44"/>
  <c r="Z55" i="44"/>
  <c r="AX55" i="44"/>
  <c r="AH56" i="44"/>
  <c r="R57" i="44"/>
  <c r="AP57" i="44"/>
  <c r="Z58" i="44"/>
  <c r="AX58" i="44"/>
  <c r="AH59" i="44"/>
  <c r="R60" i="44"/>
  <c r="AP60" i="44"/>
  <c r="U65" i="44"/>
  <c r="M66" i="44"/>
  <c r="AP66" i="44"/>
  <c r="AP68" i="44" s="1"/>
  <c r="M50" i="44"/>
  <c r="AK50" i="44"/>
  <c r="M53" i="44"/>
  <c r="AK53" i="44"/>
  <c r="M56" i="44"/>
  <c r="M59" i="44"/>
  <c r="AK59" i="44"/>
  <c r="AK33" i="44"/>
  <c r="M35" i="44"/>
  <c r="AK35" i="44"/>
  <c r="U36" i="44"/>
  <c r="AS36" i="44"/>
  <c r="AC37" i="44"/>
  <c r="M38" i="44"/>
  <c r="AK38" i="44"/>
  <c r="U39" i="44"/>
  <c r="AS39" i="44"/>
  <c r="AC40" i="44"/>
  <c r="M41" i="44"/>
  <c r="AK41" i="44"/>
  <c r="U42" i="44"/>
  <c r="AS42" i="44"/>
  <c r="AC43" i="44"/>
  <c r="M44" i="44"/>
  <c r="AK44" i="44"/>
  <c r="W46" i="44"/>
  <c r="R50" i="44"/>
  <c r="AP50" i="44"/>
  <c r="AP62" i="44" s="1"/>
  <c r="Z51" i="44"/>
  <c r="AX51" i="44"/>
  <c r="AH52" i="44"/>
  <c r="R53" i="44"/>
  <c r="AP53" i="44"/>
  <c r="Z54" i="44"/>
  <c r="AX54" i="44"/>
  <c r="AH55" i="44"/>
  <c r="R56" i="44"/>
  <c r="AP56" i="44"/>
  <c r="Z57" i="44"/>
  <c r="AX57" i="44"/>
  <c r="AH58" i="44"/>
  <c r="R59" i="44"/>
  <c r="AP59" i="44"/>
  <c r="Z60" i="44"/>
  <c r="AX60" i="44"/>
  <c r="U66" i="44"/>
  <c r="M67" i="44"/>
  <c r="AP67" i="44"/>
  <c r="M55" i="44"/>
  <c r="AK55" i="44"/>
  <c r="U56" i="44"/>
  <c r="AS56" i="44"/>
  <c r="M58" i="44"/>
  <c r="AK58" i="44"/>
  <c r="U59" i="44"/>
  <c r="AS59" i="44"/>
  <c r="R67" i="44"/>
  <c r="R68" i="44" s="1"/>
  <c r="AK52" i="44"/>
  <c r="M37" i="44"/>
  <c r="AK37" i="44"/>
  <c r="M40" i="44"/>
  <c r="AK40" i="44"/>
  <c r="M43" i="44"/>
  <c r="AK43" i="44"/>
  <c r="Z50" i="44"/>
  <c r="AX50" i="44"/>
  <c r="AX62" i="44" s="1"/>
  <c r="AH51" i="44"/>
  <c r="R52" i="44"/>
  <c r="AP52" i="44"/>
  <c r="Z53" i="44"/>
  <c r="Z62" i="44" s="1"/>
  <c r="AX53" i="44"/>
  <c r="AH54" i="44"/>
  <c r="R55" i="44"/>
  <c r="AP55" i="44"/>
  <c r="Z56" i="44"/>
  <c r="AX56" i="44"/>
  <c r="AH57" i="44"/>
  <c r="R58" i="44"/>
  <c r="AP58" i="44"/>
  <c r="Z59" i="44"/>
  <c r="AX59" i="44"/>
  <c r="AH60" i="44"/>
  <c r="M65" i="44"/>
  <c r="AK56" i="44"/>
  <c r="AS53" i="44"/>
  <c r="AH36" i="44"/>
  <c r="AH46" i="44" s="1"/>
  <c r="R37" i="44"/>
  <c r="R46" i="44" s="1"/>
  <c r="AP37" i="44"/>
  <c r="AP46" i="44" s="1"/>
  <c r="Z38" i="44"/>
  <c r="AX38" i="44"/>
  <c r="AX69" i="44" s="1"/>
  <c r="AH39" i="44"/>
  <c r="R40" i="44"/>
  <c r="R69" i="44" s="1"/>
  <c r="AP40" i="44"/>
  <c r="Z41" i="44"/>
  <c r="Z69" i="44" s="1"/>
  <c r="AX41" i="44"/>
  <c r="AC50" i="44"/>
  <c r="M51" i="44"/>
  <c r="AK51" i="44"/>
  <c r="U52" i="44"/>
  <c r="AS52" i="44"/>
  <c r="AC53" i="44"/>
  <c r="M54" i="44"/>
  <c r="AK54" i="44"/>
  <c r="U55" i="44"/>
  <c r="AS55" i="44"/>
  <c r="AC56" i="44"/>
  <c r="M57" i="44"/>
  <c r="AK57" i="44"/>
  <c r="AM6" i="43"/>
  <c r="AK23" i="43"/>
  <c r="AY9" i="43"/>
  <c r="AU44" i="43"/>
  <c r="AU48" i="43" s="1"/>
  <c r="AS9" i="43"/>
  <c r="AS44" i="43" s="1"/>
  <c r="Q6" i="43"/>
  <c r="R23" i="43"/>
  <c r="AO6" i="43"/>
  <c r="AP23" i="43"/>
  <c r="W6" i="43"/>
  <c r="U23" i="43"/>
  <c r="AU6" i="43"/>
  <c r="AS23" i="43"/>
  <c r="AC9" i="43"/>
  <c r="AC44" i="43" s="1"/>
  <c r="AE44" i="43"/>
  <c r="AE48" i="43" s="1"/>
  <c r="AI9" i="43"/>
  <c r="AM37" i="43"/>
  <c r="AK12" i="43"/>
  <c r="AK37" i="43" s="1"/>
  <c r="AQ12" i="43"/>
  <c r="Z23" i="43"/>
  <c r="Y6" i="43"/>
  <c r="AX23" i="43"/>
  <c r="AW6" i="43"/>
  <c r="AC23" i="43"/>
  <c r="AE6" i="43"/>
  <c r="S9" i="43"/>
  <c r="O44" i="43"/>
  <c r="O48" i="43" s="1"/>
  <c r="M9" i="43"/>
  <c r="M44" i="43" s="1"/>
  <c r="AQ9" i="43"/>
  <c r="AK9" i="43"/>
  <c r="AK44" i="43" s="1"/>
  <c r="AM44" i="43"/>
  <c r="AM48" i="43" s="1"/>
  <c r="W37" i="43"/>
  <c r="AA12" i="43"/>
  <c r="U12" i="43"/>
  <c r="U37" i="43" s="1"/>
  <c r="AY12" i="43"/>
  <c r="AU37" i="43"/>
  <c r="AS12" i="43"/>
  <c r="AS37" i="43" s="1"/>
  <c r="AH23" i="43"/>
  <c r="AG6" i="43"/>
  <c r="AI12" i="43"/>
  <c r="AE37" i="43"/>
  <c r="AC12" i="43"/>
  <c r="AC37" i="43" s="1"/>
  <c r="O6" i="43"/>
  <c r="M23" i="43"/>
  <c r="AA9" i="43"/>
  <c r="W44" i="43"/>
  <c r="W48" i="43" s="1"/>
  <c r="U9" i="43"/>
  <c r="U44" i="43" s="1"/>
  <c r="M12" i="43"/>
  <c r="M37" i="43" s="1"/>
  <c r="O37" i="43"/>
  <c r="S12" i="43"/>
  <c r="U16" i="43"/>
  <c r="AK16" i="43"/>
  <c r="M51" i="43"/>
  <c r="AC51" i="43"/>
  <c r="AS51" i="43"/>
  <c r="Z65" i="43"/>
  <c r="AX65" i="43"/>
  <c r="W81" i="43"/>
  <c r="AH97" i="43"/>
  <c r="O97" i="43"/>
  <c r="AM97" i="43"/>
  <c r="R97" i="43"/>
  <c r="AP97" i="43"/>
  <c r="O11" i="42"/>
  <c r="M18" i="42"/>
  <c r="AE14" i="42"/>
  <c r="AI11" i="42"/>
  <c r="AP35" i="42"/>
  <c r="AH44" i="42"/>
  <c r="Q11" i="42"/>
  <c r="Q14" i="42" s="1"/>
  <c r="R18" i="42"/>
  <c r="AP18" i="42"/>
  <c r="AO11" i="42"/>
  <c r="AO14" i="42" s="1"/>
  <c r="AP44" i="42"/>
  <c r="AM11" i="42"/>
  <c r="AK18" i="42"/>
  <c r="AC15" i="42"/>
  <c r="R32" i="42"/>
  <c r="R45" i="42" s="1"/>
  <c r="AH34" i="42"/>
  <c r="M40" i="42"/>
  <c r="AK40" i="42"/>
  <c r="AC42" i="42"/>
  <c r="AU45" i="42"/>
  <c r="AW11" i="42"/>
  <c r="AW14" i="42" s="1"/>
  <c r="AH30" i="42"/>
  <c r="R31" i="42"/>
  <c r="AP31" i="42"/>
  <c r="Z32" i="42"/>
  <c r="Z35" i="42" s="1"/>
  <c r="AX32" i="42"/>
  <c r="AX45" i="42" s="1"/>
  <c r="AH33" i="42"/>
  <c r="R34" i="42"/>
  <c r="R35" i="42" s="1"/>
  <c r="AP34" i="42"/>
  <c r="AC41" i="42"/>
  <c r="M42" i="42"/>
  <c r="AK42" i="42"/>
  <c r="AH32" i="42"/>
  <c r="AC40" i="42"/>
  <c r="AK41" i="42"/>
  <c r="O45" i="42"/>
  <c r="AM45" i="42"/>
  <c r="AA11" i="42"/>
  <c r="AC31" i="42"/>
  <c r="AC34" i="42"/>
  <c r="AH40" i="42"/>
  <c r="R41" i="42"/>
  <c r="R44" i="42" s="1"/>
  <c r="AP41" i="42"/>
  <c r="AP45" i="42"/>
  <c r="AU11" i="42"/>
  <c r="AH31" i="42"/>
  <c r="AP32" i="42"/>
  <c r="AC30" i="42"/>
  <c r="M31" i="42"/>
  <c r="AK31" i="42"/>
  <c r="AC33" i="42"/>
  <c r="M34" i="42"/>
  <c r="AK34" i="42"/>
  <c r="AX33" i="41"/>
  <c r="AW6" i="41"/>
  <c r="M14" i="41"/>
  <c r="M51" i="41" s="1"/>
  <c r="R51" i="41"/>
  <c r="AP55" i="41"/>
  <c r="AP62" i="41"/>
  <c r="AC33" i="41"/>
  <c r="AE6" i="41"/>
  <c r="AK10" i="41"/>
  <c r="AK57" i="41" s="1"/>
  <c r="AQ10" i="41"/>
  <c r="AK60" i="41" s="1"/>
  <c r="AM57" i="41"/>
  <c r="AM61" i="41" s="1"/>
  <c r="AS10" i="41"/>
  <c r="AS57" i="41" s="1"/>
  <c r="AU57" i="41"/>
  <c r="AU61" i="41" s="1"/>
  <c r="AY10" i="41"/>
  <c r="AS60" i="41" s="1"/>
  <c r="R33" i="41"/>
  <c r="Q6" i="41"/>
  <c r="AM51" i="41"/>
  <c r="AQ14" i="41"/>
  <c r="AK14" i="41"/>
  <c r="AK51" i="41" s="1"/>
  <c r="AI10" i="41"/>
  <c r="AC60" i="41" s="1"/>
  <c r="U33" i="41"/>
  <c r="W6" i="41"/>
  <c r="AH55" i="41"/>
  <c r="Y6" i="41"/>
  <c r="Z33" i="41"/>
  <c r="AC10" i="41"/>
  <c r="AC57" i="41" s="1"/>
  <c r="AH57" i="41"/>
  <c r="AH61" i="41" s="1"/>
  <c r="M10" i="41"/>
  <c r="M57" i="41" s="1"/>
  <c r="O57" i="41"/>
  <c r="O61" i="41" s="1"/>
  <c r="S10" i="41"/>
  <c r="M60" i="41" s="1"/>
  <c r="W51" i="41"/>
  <c r="AA14" i="41"/>
  <c r="U14" i="41"/>
  <c r="U51" i="41" s="1"/>
  <c r="M33" i="41"/>
  <c r="O6" i="41"/>
  <c r="AK33" i="41"/>
  <c r="AM6" i="41"/>
  <c r="W57" i="41"/>
  <c r="W61" i="41" s="1"/>
  <c r="U10" i="41"/>
  <c r="U57" i="41" s="1"/>
  <c r="AA10" i="41"/>
  <c r="U60" i="41" s="1"/>
  <c r="AC14" i="41"/>
  <c r="AC51" i="41" s="1"/>
  <c r="AE51" i="41"/>
  <c r="AI14" i="41"/>
  <c r="AP33" i="41"/>
  <c r="M24" i="41"/>
  <c r="AU62" i="41"/>
  <c r="R104" i="41"/>
  <c r="M104" i="41"/>
  <c r="R105" i="41"/>
  <c r="R102" i="41"/>
  <c r="M105" i="41"/>
  <c r="M102" i="41"/>
  <c r="M106" i="41"/>
  <c r="M103" i="41"/>
  <c r="AC113" i="41"/>
  <c r="AH114" i="41"/>
  <c r="AH111" i="41"/>
  <c r="AC114" i="41"/>
  <c r="AC111" i="41"/>
  <c r="AH112" i="41"/>
  <c r="AH113" i="41"/>
  <c r="AY6" i="41"/>
  <c r="Z105" i="41"/>
  <c r="Z102" i="41"/>
  <c r="U105" i="41"/>
  <c r="U102" i="41"/>
  <c r="Z106" i="41"/>
  <c r="Z103" i="41"/>
  <c r="U106" i="41"/>
  <c r="U103" i="41"/>
  <c r="U104" i="41"/>
  <c r="R122" i="41"/>
  <c r="R125" i="41" s="1"/>
  <c r="R119" i="41"/>
  <c r="M122" i="41"/>
  <c r="M119" i="41"/>
  <c r="R123" i="41"/>
  <c r="R120" i="41"/>
  <c r="M123" i="41"/>
  <c r="M120" i="41"/>
  <c r="M124" i="41"/>
  <c r="M121" i="41"/>
  <c r="AS67" i="41"/>
  <c r="AX67" i="41"/>
  <c r="Z72" i="41"/>
  <c r="Z89" i="41" s="1"/>
  <c r="U73" i="41"/>
  <c r="Z68" i="41"/>
  <c r="AC95" i="41"/>
  <c r="AH96" i="41"/>
  <c r="AH93" i="41"/>
  <c r="AH98" i="41" s="1"/>
  <c r="AC96" i="41"/>
  <c r="AC93" i="41"/>
  <c r="AH97" i="41"/>
  <c r="AH94" i="41"/>
  <c r="AH95" i="41"/>
  <c r="AH106" i="41"/>
  <c r="AH103" i="41"/>
  <c r="AH107" i="41" s="1"/>
  <c r="AC106" i="41"/>
  <c r="AC103" i="41"/>
  <c r="AH104" i="41"/>
  <c r="AC104" i="41"/>
  <c r="AC105" i="41"/>
  <c r="AC102" i="41"/>
  <c r="U112" i="41"/>
  <c r="Z113" i="41"/>
  <c r="U113" i="41"/>
  <c r="Z114" i="41"/>
  <c r="Z111" i="41"/>
  <c r="Z112" i="41"/>
  <c r="Z115" i="41" s="1"/>
  <c r="AS112" i="41"/>
  <c r="AX113" i="41"/>
  <c r="AS113" i="41"/>
  <c r="AX114" i="41"/>
  <c r="AX111" i="41"/>
  <c r="AX112" i="41"/>
  <c r="AX115" i="41" s="1"/>
  <c r="Z123" i="41"/>
  <c r="Z120" i="41"/>
  <c r="Z125" i="41" s="1"/>
  <c r="U123" i="41"/>
  <c r="U120" i="41"/>
  <c r="Z124" i="41"/>
  <c r="Z121" i="41"/>
  <c r="U124" i="41"/>
  <c r="U121" i="41"/>
  <c r="U122" i="41"/>
  <c r="U119" i="41"/>
  <c r="AX123" i="41"/>
  <c r="AX120" i="41"/>
  <c r="AX125" i="41" s="1"/>
  <c r="AS123" i="41"/>
  <c r="AS120" i="41"/>
  <c r="AX124" i="41"/>
  <c r="AX121" i="41"/>
  <c r="AS124" i="41"/>
  <c r="AS121" i="41"/>
  <c r="AS122" i="41"/>
  <c r="AS119" i="41"/>
  <c r="AU55" i="41"/>
  <c r="W89" i="41"/>
  <c r="U66" i="41"/>
  <c r="AX66" i="41"/>
  <c r="AX68" i="41" s="1"/>
  <c r="AK67" i="41"/>
  <c r="R72" i="41"/>
  <c r="R73" i="41"/>
  <c r="AC94" i="41"/>
  <c r="AH105" i="41"/>
  <c r="AH115" i="41"/>
  <c r="AS111" i="41"/>
  <c r="R124" i="41"/>
  <c r="M64" i="41"/>
  <c r="AS64" i="41"/>
  <c r="AC66" i="41"/>
  <c r="R67" i="41"/>
  <c r="R68" i="41" s="1"/>
  <c r="O68" i="41"/>
  <c r="AU68" i="41"/>
  <c r="AH72" i="41"/>
  <c r="R103" i="41"/>
  <c r="AP106" i="41"/>
  <c r="AG22" i="41"/>
  <c r="AP68" i="41"/>
  <c r="AK96" i="41"/>
  <c r="AK93" i="41"/>
  <c r="AP97" i="41"/>
  <c r="AP94" i="41"/>
  <c r="AK97" i="41"/>
  <c r="AK94" i="41"/>
  <c r="AP95" i="41"/>
  <c r="AP96" i="41"/>
  <c r="AP93" i="41"/>
  <c r="AP98" i="41" s="1"/>
  <c r="S14" i="41"/>
  <c r="AU22" i="41"/>
  <c r="AH33" i="41"/>
  <c r="AE68" i="41"/>
  <c r="AE89" i="41"/>
  <c r="AH66" i="41"/>
  <c r="AH68" i="41" s="1"/>
  <c r="U67" i="41"/>
  <c r="AK72" i="41"/>
  <c r="AP73" i="41"/>
  <c r="AM74" i="41"/>
  <c r="U96" i="41"/>
  <c r="AH73" i="41"/>
  <c r="AC72" i="41"/>
  <c r="AO22" i="41"/>
  <c r="AC24" i="41"/>
  <c r="M96" i="41"/>
  <c r="M93" i="41"/>
  <c r="R97" i="41"/>
  <c r="R94" i="41"/>
  <c r="M97" i="41"/>
  <c r="M94" i="41"/>
  <c r="R95" i="41"/>
  <c r="R96" i="41"/>
  <c r="R126" i="41" s="1"/>
  <c r="R93" i="41"/>
  <c r="AS97" i="41"/>
  <c r="AS94" i="41"/>
  <c r="AX95" i="41"/>
  <c r="AX126" i="41" s="1"/>
  <c r="AS95" i="41"/>
  <c r="AX96" i="41"/>
  <c r="AX98" i="41" s="1"/>
  <c r="AX93" i="41"/>
  <c r="AX97" i="41"/>
  <c r="AX94" i="41"/>
  <c r="M114" i="41"/>
  <c r="M111" i="41"/>
  <c r="R112" i="41"/>
  <c r="M112" i="41"/>
  <c r="R113" i="41"/>
  <c r="R114" i="41"/>
  <c r="R111" i="41"/>
  <c r="R115" i="41" s="1"/>
  <c r="AP122" i="41"/>
  <c r="AP119" i="41"/>
  <c r="AP125" i="41" s="1"/>
  <c r="AK122" i="41"/>
  <c r="AK119" i="41"/>
  <c r="AP123" i="41"/>
  <c r="AP120" i="41"/>
  <c r="AK123" i="41"/>
  <c r="AK120" i="41"/>
  <c r="AK124" i="41"/>
  <c r="AK121" i="41"/>
  <c r="U24" i="41"/>
  <c r="AK24" i="41"/>
  <c r="AH89" i="41"/>
  <c r="AK66" i="41"/>
  <c r="AC67" i="41"/>
  <c r="AP72" i="41"/>
  <c r="AP74" i="41" s="1"/>
  <c r="AS96" i="41"/>
  <c r="R107" i="41"/>
  <c r="Z104" i="41"/>
  <c r="AP104" i="41"/>
  <c r="AK104" i="41"/>
  <c r="AP105" i="41"/>
  <c r="AP102" i="41"/>
  <c r="AP107" i="41" s="1"/>
  <c r="AK105" i="41"/>
  <c r="AK102" i="41"/>
  <c r="AK106" i="41"/>
  <c r="AK103" i="41"/>
  <c r="AH124" i="41"/>
  <c r="AH121" i="41"/>
  <c r="AC124" i="41"/>
  <c r="AC121" i="41"/>
  <c r="AH122" i="41"/>
  <c r="AH125" i="41" s="1"/>
  <c r="AH119" i="41"/>
  <c r="AC122" i="41"/>
  <c r="AC119" i="41"/>
  <c r="AC123" i="41"/>
  <c r="AC120" i="41"/>
  <c r="U97" i="41"/>
  <c r="U94" i="41"/>
  <c r="Z95" i="41"/>
  <c r="U95" i="41"/>
  <c r="Z96" i="41"/>
  <c r="Z93" i="41"/>
  <c r="Z126" i="41" s="1"/>
  <c r="Z97" i="41"/>
  <c r="Z94" i="41"/>
  <c r="AX105" i="41"/>
  <c r="AX102" i="41"/>
  <c r="AX107" i="41" s="1"/>
  <c r="AS105" i="41"/>
  <c r="AS102" i="41"/>
  <c r="AX106" i="41"/>
  <c r="AX103" i="41"/>
  <c r="AS106" i="41"/>
  <c r="AS103" i="41"/>
  <c r="AS104" i="41"/>
  <c r="AK114" i="41"/>
  <c r="AK111" i="41"/>
  <c r="AP112" i="41"/>
  <c r="AK112" i="41"/>
  <c r="AP113" i="41"/>
  <c r="AP114" i="41"/>
  <c r="AP111" i="41"/>
  <c r="AP115" i="41" s="1"/>
  <c r="AX72" i="41"/>
  <c r="AX74" i="41" s="1"/>
  <c r="AS73" i="41"/>
  <c r="M66" i="41"/>
  <c r="AS66" i="41"/>
  <c r="R74" i="41"/>
  <c r="M72" i="41"/>
  <c r="AS72" i="41"/>
  <c r="AS93" i="41"/>
  <c r="AX104" i="41"/>
  <c r="AH123" i="41"/>
  <c r="W107" i="41"/>
  <c r="AE126" i="41"/>
  <c r="AM126" i="41"/>
  <c r="AU98" i="41"/>
  <c r="W6" i="40"/>
  <c r="U21" i="40"/>
  <c r="AU6" i="40"/>
  <c r="AS21" i="40"/>
  <c r="Y6" i="40"/>
  <c r="Y14" i="40" s="1"/>
  <c r="Z21" i="40"/>
  <c r="Z43" i="40"/>
  <c r="AX36" i="40"/>
  <c r="AX59" i="40"/>
  <c r="R21" i="40"/>
  <c r="Q6" i="40"/>
  <c r="Q14" i="40" s="1"/>
  <c r="AP21" i="40"/>
  <c r="AO6" i="40"/>
  <c r="AO14" i="40" s="1"/>
  <c r="AH59" i="40"/>
  <c r="S6" i="40"/>
  <c r="O14" i="40"/>
  <c r="AX21" i="40"/>
  <c r="AW6" i="40"/>
  <c r="AW14" i="40" s="1"/>
  <c r="AG14" i="40"/>
  <c r="AQ6" i="40"/>
  <c r="AE6" i="40"/>
  <c r="AC21" i="40"/>
  <c r="AQ10" i="40"/>
  <c r="AM14" i="40"/>
  <c r="AK21" i="40"/>
  <c r="R43" i="40"/>
  <c r="R42" i="40"/>
  <c r="AH42" i="40"/>
  <c r="U15" i="40"/>
  <c r="AK15" i="40"/>
  <c r="AS16" i="40"/>
  <c r="AH21" i="40"/>
  <c r="AK34" i="40"/>
  <c r="AP41" i="40"/>
  <c r="AP42" i="40" s="1"/>
  <c r="AK47" i="40"/>
  <c r="O50" i="40"/>
  <c r="Z55" i="40"/>
  <c r="M15" i="40"/>
  <c r="U16" i="40"/>
  <c r="AK16" i="40"/>
  <c r="R33" i="40"/>
  <c r="AP33" i="40"/>
  <c r="AP36" i="40" s="1"/>
  <c r="Z34" i="40"/>
  <c r="AX34" i="40"/>
  <c r="AX43" i="40" s="1"/>
  <c r="AH35" i="40"/>
  <c r="R36" i="40"/>
  <c r="M39" i="40"/>
  <c r="AK39" i="40"/>
  <c r="U40" i="40"/>
  <c r="AS40" i="40"/>
  <c r="AC41" i="40"/>
  <c r="AM42" i="40"/>
  <c r="R46" i="40"/>
  <c r="R50" i="40" s="1"/>
  <c r="AP46" i="40"/>
  <c r="Z47" i="40"/>
  <c r="AX47" i="40"/>
  <c r="AX50" i="40" s="1"/>
  <c r="AH48" i="40"/>
  <c r="AH60" i="40" s="1"/>
  <c r="R49" i="40"/>
  <c r="AP49" i="40"/>
  <c r="U53" i="40"/>
  <c r="AS53" i="40"/>
  <c r="AC54" i="40"/>
  <c r="M55" i="40"/>
  <c r="AK55" i="40"/>
  <c r="U56" i="40"/>
  <c r="AS56" i="40"/>
  <c r="AC57" i="40"/>
  <c r="M58" i="40"/>
  <c r="AK58" i="40"/>
  <c r="M48" i="40"/>
  <c r="AH34" i="40"/>
  <c r="Z36" i="40"/>
  <c r="M41" i="40"/>
  <c r="AK41" i="40"/>
  <c r="Z46" i="40"/>
  <c r="Z60" i="40" s="1"/>
  <c r="AX46" i="40"/>
  <c r="R48" i="40"/>
  <c r="AP48" i="40"/>
  <c r="Z49" i="40"/>
  <c r="AX49" i="40"/>
  <c r="U55" i="40"/>
  <c r="AS55" i="40"/>
  <c r="U58" i="40"/>
  <c r="AS58" i="40"/>
  <c r="AC34" i="40"/>
  <c r="R41" i="40"/>
  <c r="Z58" i="40"/>
  <c r="AX58" i="40"/>
  <c r="AK48" i="40"/>
  <c r="AC33" i="40"/>
  <c r="U48" i="40"/>
  <c r="M21" i="40"/>
  <c r="AH33" i="40"/>
  <c r="R34" i="40"/>
  <c r="AP34" i="40"/>
  <c r="M40" i="40"/>
  <c r="AK40" i="40"/>
  <c r="U41" i="40"/>
  <c r="AS41" i="40"/>
  <c r="O43" i="40"/>
  <c r="R47" i="40"/>
  <c r="AP47" i="40"/>
  <c r="AP60" i="40" s="1"/>
  <c r="Z48" i="40"/>
  <c r="AX48" i="40"/>
  <c r="U54" i="40"/>
  <c r="AS54" i="40"/>
  <c r="AC55" i="40"/>
  <c r="U57" i="40"/>
  <c r="AS57" i="40"/>
  <c r="AC58" i="40"/>
  <c r="AU60" i="40"/>
  <c r="M34" i="40"/>
  <c r="M47" i="40"/>
  <c r="AS48" i="40"/>
  <c r="AX55" i="40"/>
  <c r="M46" i="40"/>
  <c r="AK46" i="40"/>
  <c r="R53" i="40"/>
  <c r="R59" i="40" s="1"/>
  <c r="AP53" i="40"/>
  <c r="AP59" i="40" s="1"/>
  <c r="Z54" i="40"/>
  <c r="Z59" i="40" s="1"/>
  <c r="AX54" i="40"/>
  <c r="AH55" i="40"/>
  <c r="W9" i="39"/>
  <c r="U36" i="39"/>
  <c r="S16" i="39"/>
  <c r="O59" i="39"/>
  <c r="O62" i="39" s="1"/>
  <c r="M16" i="39"/>
  <c r="M59" i="39" s="1"/>
  <c r="AI12" i="39"/>
  <c r="AC12" i="39"/>
  <c r="AC53" i="39" s="1"/>
  <c r="AE53" i="39"/>
  <c r="AE56" i="39" s="1"/>
  <c r="AP91" i="39"/>
  <c r="AQ6" i="39"/>
  <c r="AK55" i="39" s="1"/>
  <c r="AM52" i="39"/>
  <c r="AM23" i="39"/>
  <c r="AK6" i="39"/>
  <c r="Z36" i="39"/>
  <c r="Y6" i="39"/>
  <c r="R53" i="39"/>
  <c r="R56" i="39" s="1"/>
  <c r="S12" i="39"/>
  <c r="M12" i="39"/>
  <c r="M53" i="39" s="1"/>
  <c r="AS16" i="39"/>
  <c r="AS59" i="39" s="1"/>
  <c r="AY16" i="39"/>
  <c r="AX59" i="39"/>
  <c r="AX61" i="39" s="1"/>
  <c r="Z103" i="39"/>
  <c r="AX103" i="39"/>
  <c r="AK9" i="39"/>
  <c r="AK58" i="39" s="1"/>
  <c r="Q9" i="39"/>
  <c r="R36" i="39"/>
  <c r="AW12" i="39"/>
  <c r="AX36" i="39"/>
  <c r="Z53" i="39"/>
  <c r="U12" i="39"/>
  <c r="U53" i="39" s="1"/>
  <c r="AA16" i="39"/>
  <c r="AC82" i="39"/>
  <c r="AC79" i="39"/>
  <c r="AH82" i="39"/>
  <c r="AH85" i="39" s="1"/>
  <c r="AH79" i="39"/>
  <c r="AE23" i="39"/>
  <c r="AW23" i="39"/>
  <c r="AS52" i="39"/>
  <c r="AY6" i="39"/>
  <c r="AS55" i="39" s="1"/>
  <c r="R90" i="39"/>
  <c r="R91" i="39" s="1"/>
  <c r="M89" i="39"/>
  <c r="AP90" i="39"/>
  <c r="AK89" i="39"/>
  <c r="AC24" i="39"/>
  <c r="AS24" i="39"/>
  <c r="U25" i="39"/>
  <c r="AK65" i="39"/>
  <c r="W76" i="39"/>
  <c r="AC78" i="39"/>
  <c r="AS78" i="39"/>
  <c r="Z79" i="39"/>
  <c r="Z80" i="39"/>
  <c r="Z104" i="39" s="1"/>
  <c r="AX82" i="39"/>
  <c r="AP85" i="39"/>
  <c r="Z89" i="39"/>
  <c r="AS95" i="39"/>
  <c r="AS96" i="39"/>
  <c r="U101" i="39"/>
  <c r="U102" i="39"/>
  <c r="M6" i="39"/>
  <c r="M9" i="39"/>
  <c r="M58" i="39" s="1"/>
  <c r="AC9" i="39"/>
  <c r="AC58" i="39" s="1"/>
  <c r="AQ9" i="39"/>
  <c r="AK60" i="39" s="1"/>
  <c r="AS12" i="39"/>
  <c r="AS53" i="39" s="1"/>
  <c r="U16" i="39"/>
  <c r="U59" i="39" s="1"/>
  <c r="AI16" i="39"/>
  <c r="Q23" i="39"/>
  <c r="AM58" i="39"/>
  <c r="AM61" i="39" s="1"/>
  <c r="AP65" i="39"/>
  <c r="AP76" i="39" s="1"/>
  <c r="AP66" i="39"/>
  <c r="AC70" i="39"/>
  <c r="AC80" i="39"/>
  <c r="AC81" i="39"/>
  <c r="U82" i="39"/>
  <c r="AK88" i="39"/>
  <c r="AX95" i="39"/>
  <c r="AP103" i="39"/>
  <c r="Z102" i="39"/>
  <c r="AO23" i="39"/>
  <c r="M70" i="39"/>
  <c r="R70" i="39"/>
  <c r="R72" i="39" s="1"/>
  <c r="Z88" i="39"/>
  <c r="Z91" i="39" s="1"/>
  <c r="U90" i="39"/>
  <c r="AH76" i="39"/>
  <c r="U84" i="39"/>
  <c r="U81" i="39"/>
  <c r="Z84" i="39"/>
  <c r="Z81" i="39"/>
  <c r="Z85" i="39" s="1"/>
  <c r="AS84" i="39"/>
  <c r="AS81" i="39"/>
  <c r="AX84" i="39"/>
  <c r="AX81" i="39"/>
  <c r="U97" i="39"/>
  <c r="U94" i="39"/>
  <c r="Z97" i="39"/>
  <c r="Z94" i="39"/>
  <c r="AS97" i="39"/>
  <c r="AS94" i="39"/>
  <c r="AX97" i="39"/>
  <c r="AX94" i="39"/>
  <c r="AX98" i="39" s="1"/>
  <c r="AM59" i="39"/>
  <c r="AQ16" i="39"/>
  <c r="U24" i="39"/>
  <c r="AK24" i="39"/>
  <c r="AK36" i="39"/>
  <c r="AE59" i="39"/>
  <c r="AE61" i="39" s="1"/>
  <c r="R65" i="39"/>
  <c r="R67" i="39" s="1"/>
  <c r="R66" i="39"/>
  <c r="AX66" i="39"/>
  <c r="AX76" i="39" s="1"/>
  <c r="AX67" i="39"/>
  <c r="AK71" i="39"/>
  <c r="AK78" i="39"/>
  <c r="AS79" i="39"/>
  <c r="AS80" i="39"/>
  <c r="AC83" i="39"/>
  <c r="AC84" i="39"/>
  <c r="M88" i="39"/>
  <c r="AS88" i="39"/>
  <c r="AS89" i="39"/>
  <c r="AK90" i="39"/>
  <c r="AH94" i="39"/>
  <c r="AH98" i="39" s="1"/>
  <c r="Z95" i="39"/>
  <c r="Z96" i="39"/>
  <c r="AP101" i="39"/>
  <c r="AP102" i="39"/>
  <c r="S6" i="39"/>
  <c r="M55" i="39" s="1"/>
  <c r="AU23" i="39"/>
  <c r="AE62" i="39"/>
  <c r="M36" i="39"/>
  <c r="AP52" i="39"/>
  <c r="AX79" i="39"/>
  <c r="AX80" i="39"/>
  <c r="AH83" i="39"/>
  <c r="AH84" i="39"/>
  <c r="R88" i="39"/>
  <c r="R89" i="39"/>
  <c r="AX89" i="39"/>
  <c r="AC96" i="39"/>
  <c r="AC97" i="39"/>
  <c r="M101" i="39"/>
  <c r="AS101" i="39"/>
  <c r="AS102" i="39"/>
  <c r="AM104" i="39"/>
  <c r="O56" i="39"/>
  <c r="AU58" i="39"/>
  <c r="AU61" i="39" s="1"/>
  <c r="AY9" i="39"/>
  <c r="AS60" i="39" s="1"/>
  <c r="AG6" i="39"/>
  <c r="AI6" i="39"/>
  <c r="AC55" i="39" s="1"/>
  <c r="AC36" i="39"/>
  <c r="AH72" i="39"/>
  <c r="M71" i="39"/>
  <c r="U79" i="39"/>
  <c r="U80" i="39"/>
  <c r="AS82" i="39"/>
  <c r="AS83" i="39"/>
  <c r="U88" i="39"/>
  <c r="U89" i="39"/>
  <c r="M90" i="39"/>
  <c r="AH96" i="39"/>
  <c r="R101" i="39"/>
  <c r="R103" i="39" s="1"/>
  <c r="R102" i="39"/>
  <c r="AX102" i="39"/>
  <c r="AK70" i="39"/>
  <c r="AP70" i="39"/>
  <c r="AP72" i="39" s="1"/>
  <c r="AX88" i="39"/>
  <c r="AX91" i="39" s="1"/>
  <c r="AS90" i="39"/>
  <c r="AI9" i="39"/>
  <c r="AC60" i="39" s="1"/>
  <c r="AA12" i="39"/>
  <c r="AC95" i="39"/>
  <c r="AH95" i="39"/>
  <c r="AP67" i="39"/>
  <c r="AQ12" i="39"/>
  <c r="O23" i="39"/>
  <c r="M24" i="39"/>
  <c r="AC65" i="39"/>
  <c r="Z71" i="39"/>
  <c r="Z72" i="39" s="1"/>
  <c r="AX71" i="39"/>
  <c r="AX72" i="39" s="1"/>
  <c r="R80" i="39"/>
  <c r="R85" i="39" s="1"/>
  <c r="AP80" i="39"/>
  <c r="R83" i="39"/>
  <c r="AP83" i="39"/>
  <c r="AC88" i="39"/>
  <c r="R96" i="39"/>
  <c r="R98" i="39" s="1"/>
  <c r="AP96" i="39"/>
  <c r="AP98" i="39" s="1"/>
  <c r="AC101" i="39"/>
  <c r="AE104" i="39"/>
  <c r="M80" i="39"/>
  <c r="AK80" i="39"/>
  <c r="R37" i="38"/>
  <c r="Z52" i="38"/>
  <c r="M15" i="38"/>
  <c r="AK15" i="38"/>
  <c r="R32" i="38"/>
  <c r="R33" i="38" s="1"/>
  <c r="AP32" i="38"/>
  <c r="Z40" i="38"/>
  <c r="AX40" i="38"/>
  <c r="R42" i="38"/>
  <c r="AP42" i="38"/>
  <c r="Z43" i="38"/>
  <c r="AX43" i="38"/>
  <c r="M48" i="38"/>
  <c r="AK48" i="38"/>
  <c r="M51" i="38"/>
  <c r="AK51" i="38"/>
  <c r="AE53" i="38"/>
  <c r="U32" i="38"/>
  <c r="AS32" i="38"/>
  <c r="M41" i="38"/>
  <c r="AK41" i="38"/>
  <c r="U42" i="38"/>
  <c r="AS42" i="38"/>
  <c r="M44" i="38"/>
  <c r="AK44" i="38"/>
  <c r="R48" i="38"/>
  <c r="AP48" i="38"/>
  <c r="Z49" i="38"/>
  <c r="AX49" i="38"/>
  <c r="AX52" i="38" s="1"/>
  <c r="AH50" i="38"/>
  <c r="R51" i="38"/>
  <c r="AP51" i="38"/>
  <c r="AH40" i="38"/>
  <c r="R41" i="38"/>
  <c r="AP41" i="38"/>
  <c r="Z42" i="38"/>
  <c r="AX42" i="38"/>
  <c r="AH43" i="38"/>
  <c r="R44" i="38"/>
  <c r="AP44" i="38"/>
  <c r="U48" i="38"/>
  <c r="AS48" i="38"/>
  <c r="AC49" i="38"/>
  <c r="M50" i="38"/>
  <c r="AK50" i="38"/>
  <c r="U51" i="38"/>
  <c r="AS51" i="38"/>
  <c r="O53" i="38"/>
  <c r="R50" i="38"/>
  <c r="AP50" i="38"/>
  <c r="M36" i="38"/>
  <c r="AK36" i="38"/>
  <c r="R40" i="38"/>
  <c r="AP40" i="38"/>
  <c r="AP45" i="38" s="1"/>
  <c r="Z41" i="38"/>
  <c r="Z45" i="38" s="1"/>
  <c r="AX41" i="38"/>
  <c r="R43" i="38"/>
  <c r="AP43" i="38"/>
  <c r="Z44" i="38"/>
  <c r="AX44" i="38"/>
  <c r="AC48" i="38"/>
  <c r="M49" i="38"/>
  <c r="AK49" i="38"/>
  <c r="AC51" i="38"/>
  <c r="W53" i="38"/>
  <c r="AU53" i="38"/>
  <c r="U40" i="38"/>
  <c r="AS40" i="38"/>
  <c r="AC41" i="38"/>
  <c r="AH48" i="38"/>
  <c r="AH45" i="38" l="1"/>
  <c r="R52" i="38"/>
  <c r="AX53" i="38"/>
  <c r="Z53" i="38"/>
  <c r="R45" i="38"/>
  <c r="AE56" i="51"/>
  <c r="AE40" i="51"/>
  <c r="AA9" i="51"/>
  <c r="AE6" i="51"/>
  <c r="AC18" i="51"/>
  <c r="AK18" i="51"/>
  <c r="AM6" i="51"/>
  <c r="U18" i="51"/>
  <c r="W6" i="51"/>
  <c r="Y12" i="51"/>
  <c r="O6" i="51"/>
  <c r="M18" i="51"/>
  <c r="AU12" i="51"/>
  <c r="AY6" i="51"/>
  <c r="W40" i="51"/>
  <c r="W56" i="51"/>
  <c r="S9" i="51"/>
  <c r="R18" i="51"/>
  <c r="AM40" i="51"/>
  <c r="AM56" i="51"/>
  <c r="W6" i="50"/>
  <c r="U20" i="50"/>
  <c r="Z66" i="50"/>
  <c r="Z38" i="50"/>
  <c r="O14" i="50"/>
  <c r="AH66" i="50"/>
  <c r="AH38" i="50"/>
  <c r="AX20" i="50"/>
  <c r="AW6" i="50"/>
  <c r="AW14" i="50" s="1"/>
  <c r="AM6" i="50"/>
  <c r="AK20" i="50"/>
  <c r="AP20" i="50"/>
  <c r="AO6" i="50"/>
  <c r="AO14" i="50" s="1"/>
  <c r="Q6" i="50"/>
  <c r="Q14" i="50" s="1"/>
  <c r="R20" i="50"/>
  <c r="AC20" i="50"/>
  <c r="AE6" i="50"/>
  <c r="AI10" i="50"/>
  <c r="AH20" i="50"/>
  <c r="AG6" i="50"/>
  <c r="AG14" i="50" s="1"/>
  <c r="AS20" i="50"/>
  <c r="AU6" i="50"/>
  <c r="AP66" i="50"/>
  <c r="AP38" i="50"/>
  <c r="AP18" i="49"/>
  <c r="AO6" i="49"/>
  <c r="W41" i="49"/>
  <c r="W48" i="49"/>
  <c r="W29" i="49"/>
  <c r="W12" i="49"/>
  <c r="AY9" i="49"/>
  <c r="AG6" i="49"/>
  <c r="AH18" i="49"/>
  <c r="AX18" i="49"/>
  <c r="AW6" i="49"/>
  <c r="AA9" i="49"/>
  <c r="Y6" i="49"/>
  <c r="AA6" i="49" s="1"/>
  <c r="Z18" i="49"/>
  <c r="AK18" i="49"/>
  <c r="AM6" i="49"/>
  <c r="M18" i="49"/>
  <c r="O6" i="49"/>
  <c r="AY6" i="49"/>
  <c r="AU12" i="49"/>
  <c r="AU29" i="49"/>
  <c r="Q12" i="49"/>
  <c r="R29" i="49"/>
  <c r="AC18" i="49"/>
  <c r="AE6" i="49"/>
  <c r="AH40" i="48"/>
  <c r="AH56" i="48"/>
  <c r="AU56" i="48"/>
  <c r="AU40" i="48"/>
  <c r="AI9" i="48"/>
  <c r="W56" i="48"/>
  <c r="W40" i="48"/>
  <c r="AH18" i="48"/>
  <c r="AE40" i="48"/>
  <c r="AE56" i="48"/>
  <c r="AS18" i="48"/>
  <c r="AU6" i="48"/>
  <c r="O12" i="48"/>
  <c r="S6" i="48"/>
  <c r="W6" i="48"/>
  <c r="U18" i="48"/>
  <c r="M18" i="48"/>
  <c r="AC18" i="48"/>
  <c r="AE6" i="48"/>
  <c r="AW6" i="48"/>
  <c r="AW12" i="48" s="1"/>
  <c r="AX18" i="48"/>
  <c r="O56" i="48"/>
  <c r="AX56" i="48"/>
  <c r="AX40" i="48"/>
  <c r="AG12" i="48"/>
  <c r="AK18" i="48"/>
  <c r="AM6" i="48"/>
  <c r="AS18" i="47"/>
  <c r="AU6" i="47"/>
  <c r="AX29" i="47"/>
  <c r="AW12" i="47"/>
  <c r="R50" i="47"/>
  <c r="R41" i="47"/>
  <c r="AO12" i="47"/>
  <c r="AP29" i="47"/>
  <c r="AC18" i="47"/>
  <c r="AE6" i="47"/>
  <c r="M18" i="47"/>
  <c r="O6" i="47"/>
  <c r="U18" i="47"/>
  <c r="W6" i="47"/>
  <c r="R29" i="47"/>
  <c r="Q12" i="47"/>
  <c r="AH18" i="47"/>
  <c r="AG6" i="47"/>
  <c r="Y12" i="47"/>
  <c r="Z29" i="47"/>
  <c r="O50" i="47"/>
  <c r="AM12" i="47"/>
  <c r="AM29" i="47"/>
  <c r="AX50" i="47"/>
  <c r="AX41" i="47"/>
  <c r="S10" i="46"/>
  <c r="O37" i="46"/>
  <c r="M10" i="46"/>
  <c r="M37" i="46" s="1"/>
  <c r="AE6" i="46"/>
  <c r="AC20" i="46"/>
  <c r="Z83" i="46"/>
  <c r="Z51" i="46"/>
  <c r="AP20" i="46"/>
  <c r="AX33" i="46"/>
  <c r="AW14" i="46"/>
  <c r="AP33" i="46"/>
  <c r="AO14" i="46"/>
  <c r="AS20" i="46"/>
  <c r="AU6" i="46"/>
  <c r="AS10" i="46"/>
  <c r="AS37" i="46" s="1"/>
  <c r="AY10" i="46"/>
  <c r="AU37" i="46"/>
  <c r="U20" i="46"/>
  <c r="W6" i="46"/>
  <c r="AC10" i="46"/>
  <c r="AC37" i="46" s="1"/>
  <c r="U10" i="46"/>
  <c r="U37" i="46" s="1"/>
  <c r="W37" i="46"/>
  <c r="AA10" i="46"/>
  <c r="AH20" i="46"/>
  <c r="AG6" i="46"/>
  <c r="AM37" i="46"/>
  <c r="AQ10" i="46"/>
  <c r="AK10" i="46"/>
  <c r="AK37" i="46" s="1"/>
  <c r="AI10" i="46"/>
  <c r="AM6" i="46"/>
  <c r="AK20" i="46"/>
  <c r="R33" i="46"/>
  <c r="Q14" i="46"/>
  <c r="Z33" i="46"/>
  <c r="Y14" i="46"/>
  <c r="R83" i="46"/>
  <c r="R51" i="46"/>
  <c r="O6" i="46"/>
  <c r="M20" i="46"/>
  <c r="AX30" i="45"/>
  <c r="AU30" i="45"/>
  <c r="AX31" i="45"/>
  <c r="AU31" i="45"/>
  <c r="AU32" i="45" s="1"/>
  <c r="AX36" i="45"/>
  <c r="AU36" i="45"/>
  <c r="AU35" i="45"/>
  <c r="AX35" i="45"/>
  <c r="AX67" i="45"/>
  <c r="AS6" i="45"/>
  <c r="AE30" i="45"/>
  <c r="AE38" i="45" s="1"/>
  <c r="AH31" i="45"/>
  <c r="AE31" i="45"/>
  <c r="AH30" i="45"/>
  <c r="Z29" i="45"/>
  <c r="Y12" i="45"/>
  <c r="U6" i="45"/>
  <c r="R67" i="45"/>
  <c r="Z30" i="45"/>
  <c r="Z31" i="45"/>
  <c r="W30" i="45"/>
  <c r="W31" i="45"/>
  <c r="R35" i="45"/>
  <c r="O36" i="45"/>
  <c r="O37" i="45" s="1"/>
  <c r="O35" i="45"/>
  <c r="R36" i="45"/>
  <c r="AE32" i="45"/>
  <c r="AH35" i="45"/>
  <c r="AE36" i="45"/>
  <c r="AE37" i="45" s="1"/>
  <c r="AE35" i="45"/>
  <c r="AH36" i="45"/>
  <c r="AH38" i="45"/>
  <c r="AH32" i="45"/>
  <c r="AK6" i="45"/>
  <c r="AM29" i="45"/>
  <c r="AM12" i="45"/>
  <c r="AQ6" i="45"/>
  <c r="AP35" i="45"/>
  <c r="AM35" i="45"/>
  <c r="AM36" i="45"/>
  <c r="AM37" i="45" s="1"/>
  <c r="AP36" i="45"/>
  <c r="AU37" i="45"/>
  <c r="AH51" i="45"/>
  <c r="AH67" i="45"/>
  <c r="AP66" i="45"/>
  <c r="AW12" i="45"/>
  <c r="AX29" i="45"/>
  <c r="AC29" i="45"/>
  <c r="AC12" i="45"/>
  <c r="O29" i="45"/>
  <c r="M6" i="45"/>
  <c r="O12" i="45"/>
  <c r="S6" i="45"/>
  <c r="AP69" i="44"/>
  <c r="AI6" i="44"/>
  <c r="AE15" i="44"/>
  <c r="AX46" i="44"/>
  <c r="O15" i="44"/>
  <c r="S6" i="44"/>
  <c r="Z46" i="44"/>
  <c r="R62" i="44"/>
  <c r="AA6" i="44"/>
  <c r="AH69" i="44"/>
  <c r="AM15" i="44"/>
  <c r="AQ6" i="44"/>
  <c r="W15" i="43"/>
  <c r="U6" i="43"/>
  <c r="W36" i="43"/>
  <c r="AA6" i="43"/>
  <c r="O36" i="43"/>
  <c r="S6" i="43"/>
  <c r="O15" i="43"/>
  <c r="M6" i="43"/>
  <c r="AE36" i="43"/>
  <c r="AI6" i="43"/>
  <c r="AC6" i="43"/>
  <c r="AE15" i="43"/>
  <c r="AM15" i="43"/>
  <c r="AQ6" i="43"/>
  <c r="AM36" i="43"/>
  <c r="AK6" i="43"/>
  <c r="AU36" i="43"/>
  <c r="AS6" i="43"/>
  <c r="AU15" i="43"/>
  <c r="AY6" i="43"/>
  <c r="Q15" i="43"/>
  <c r="R36" i="43"/>
  <c r="AW15" i="43"/>
  <c r="AX36" i="43"/>
  <c r="AG15" i="43"/>
  <c r="AH36" i="43"/>
  <c r="Y15" i="43"/>
  <c r="Z36" i="43"/>
  <c r="AO15" i="43"/>
  <c r="AP36" i="43"/>
  <c r="AU14" i="42"/>
  <c r="AY11" i="42"/>
  <c r="AH45" i="42"/>
  <c r="AM14" i="42"/>
  <c r="AQ11" i="42"/>
  <c r="AH35" i="42"/>
  <c r="O14" i="42"/>
  <c r="S11" i="42"/>
  <c r="AX35" i="42"/>
  <c r="Z45" i="42"/>
  <c r="R98" i="41"/>
  <c r="AS54" i="41"/>
  <c r="AS53" i="41"/>
  <c r="AP126" i="41"/>
  <c r="W50" i="41"/>
  <c r="U6" i="41"/>
  <c r="AA6" i="41"/>
  <c r="W22" i="41"/>
  <c r="AP89" i="41"/>
  <c r="O50" i="41"/>
  <c r="M6" i="41"/>
  <c r="S6" i="41"/>
  <c r="O22" i="41"/>
  <c r="Q22" i="41"/>
  <c r="R50" i="41"/>
  <c r="Z74" i="41"/>
  <c r="R89" i="41"/>
  <c r="AH126" i="41"/>
  <c r="AX89" i="41"/>
  <c r="Y22" i="41"/>
  <c r="Z50" i="41"/>
  <c r="AH74" i="41"/>
  <c r="Z107" i="41"/>
  <c r="AE50" i="41"/>
  <c r="AC6" i="41"/>
  <c r="AI6" i="41"/>
  <c r="AE22" i="41"/>
  <c r="Z98" i="41"/>
  <c r="AM50" i="41"/>
  <c r="AK6" i="41"/>
  <c r="AM22" i="41"/>
  <c r="AQ6" i="41"/>
  <c r="AH62" i="41"/>
  <c r="AW22" i="41"/>
  <c r="AX50" i="41"/>
  <c r="AS6" i="41"/>
  <c r="AU14" i="40"/>
  <c r="AY6" i="40"/>
  <c r="AX60" i="40"/>
  <c r="AP50" i="40"/>
  <c r="W14" i="40"/>
  <c r="AA6" i="40"/>
  <c r="AH43" i="40"/>
  <c r="Z50" i="40"/>
  <c r="AP43" i="40"/>
  <c r="AH36" i="40"/>
  <c r="AH50" i="40"/>
  <c r="AE14" i="40"/>
  <c r="AI6" i="40"/>
  <c r="R60" i="40"/>
  <c r="Z76" i="39"/>
  <c r="Y23" i="39"/>
  <c r="U6" i="39"/>
  <c r="AA6" i="39"/>
  <c r="U55" i="39" s="1"/>
  <c r="Z52" i="39"/>
  <c r="AP62" i="39"/>
  <c r="AP56" i="39"/>
  <c r="Z98" i="39"/>
  <c r="AS23" i="39"/>
  <c r="O61" i="39"/>
  <c r="AA9" i="39"/>
  <c r="U60" i="39" s="1"/>
  <c r="U9" i="39"/>
  <c r="U58" i="39" s="1"/>
  <c r="W58" i="39"/>
  <c r="W23" i="39"/>
  <c r="R76" i="39"/>
  <c r="AH52" i="39"/>
  <c r="AC6" i="39"/>
  <c r="AG23" i="39"/>
  <c r="AH104" i="39"/>
  <c r="R58" i="39"/>
  <c r="S9" i="39"/>
  <c r="M60" i="39" s="1"/>
  <c r="AK52" i="39"/>
  <c r="AK23" i="39"/>
  <c r="R104" i="39"/>
  <c r="AM56" i="39"/>
  <c r="AM62" i="39"/>
  <c r="AP104" i="39"/>
  <c r="M23" i="39"/>
  <c r="M52" i="39"/>
  <c r="AX104" i="39"/>
  <c r="AX85" i="39"/>
  <c r="AU62" i="39"/>
  <c r="AX53" i="39"/>
  <c r="AY12" i="39"/>
  <c r="AP33" i="38"/>
  <c r="AP53" i="38"/>
  <c r="AX45" i="38"/>
  <c r="AH52" i="38"/>
  <c r="R53" i="38"/>
  <c r="AH53" i="38"/>
  <c r="AP52" i="38"/>
  <c r="AQ6" i="51" l="1"/>
  <c r="AM12" i="51"/>
  <c r="O12" i="51"/>
  <c r="S6" i="51"/>
  <c r="AE12" i="51"/>
  <c r="AI6" i="51"/>
  <c r="AA6" i="51"/>
  <c r="W12" i="51"/>
  <c r="AA6" i="50"/>
  <c r="W14" i="50"/>
  <c r="AI6" i="50"/>
  <c r="AE14" i="50"/>
  <c r="AY6" i="50"/>
  <c r="AU14" i="50"/>
  <c r="AQ6" i="50"/>
  <c r="AM14" i="50"/>
  <c r="S6" i="50"/>
  <c r="Z30" i="49"/>
  <c r="W30" i="49"/>
  <c r="W35" i="49" s="1"/>
  <c r="AI6" i="49"/>
  <c r="AE12" i="49"/>
  <c r="AE29" i="49"/>
  <c r="AW12" i="49"/>
  <c r="AX29" i="49"/>
  <c r="AM12" i="49"/>
  <c r="AM29" i="49"/>
  <c r="AQ6" i="49"/>
  <c r="W31" i="49"/>
  <c r="AU35" i="49"/>
  <c r="AU31" i="49"/>
  <c r="AG12" i="49"/>
  <c r="AH29" i="49"/>
  <c r="AX30" i="49"/>
  <c r="AU30" i="49"/>
  <c r="Z29" i="49"/>
  <c r="Y12" i="49"/>
  <c r="AP29" i="49"/>
  <c r="AO12" i="49"/>
  <c r="S6" i="49"/>
  <c r="O12" i="49"/>
  <c r="O29" i="49"/>
  <c r="AQ6" i="48"/>
  <c r="AM12" i="48"/>
  <c r="AA6" i="48"/>
  <c r="W12" i="48"/>
  <c r="AE12" i="48"/>
  <c r="AI6" i="48"/>
  <c r="AY6" i="48"/>
  <c r="AU12" i="48"/>
  <c r="W12" i="47"/>
  <c r="W29" i="47"/>
  <c r="AH29" i="47"/>
  <c r="AG12" i="47"/>
  <c r="O29" i="47"/>
  <c r="O12" i="47"/>
  <c r="AM31" i="47"/>
  <c r="AM36" i="47"/>
  <c r="AE29" i="47"/>
  <c r="AE12" i="47"/>
  <c r="R31" i="47"/>
  <c r="R36" i="47"/>
  <c r="AX36" i="47"/>
  <c r="AX31" i="47"/>
  <c r="Z36" i="47"/>
  <c r="Z31" i="47"/>
  <c r="AP31" i="47"/>
  <c r="AP36" i="47"/>
  <c r="AU29" i="47"/>
  <c r="AU12" i="47"/>
  <c r="AX38" i="46"/>
  <c r="AX39" i="46" s="1"/>
  <c r="AU38" i="46"/>
  <c r="AU39" i="46" s="1"/>
  <c r="AE14" i="46"/>
  <c r="AC6" i="46"/>
  <c r="AI6" i="46"/>
  <c r="AE33" i="46"/>
  <c r="AQ6" i="46"/>
  <c r="AM33" i="46"/>
  <c r="AM14" i="46"/>
  <c r="AK6" i="46"/>
  <c r="AH33" i="46"/>
  <c r="AG14" i="46"/>
  <c r="W33" i="46"/>
  <c r="AA6" i="46"/>
  <c r="W14" i="46"/>
  <c r="U6" i="46"/>
  <c r="AU14" i="46"/>
  <c r="AU33" i="46"/>
  <c r="AY6" i="46"/>
  <c r="AS6" i="46"/>
  <c r="AH38" i="46"/>
  <c r="AH39" i="46" s="1"/>
  <c r="AE38" i="46"/>
  <c r="AE39" i="46" s="1"/>
  <c r="Z38" i="46"/>
  <c r="Z39" i="46" s="1"/>
  <c r="W38" i="46"/>
  <c r="R38" i="46"/>
  <c r="R39" i="46" s="1"/>
  <c r="O38" i="46"/>
  <c r="O39" i="46" s="1"/>
  <c r="W39" i="46"/>
  <c r="O14" i="46"/>
  <c r="S6" i="46"/>
  <c r="M6" i="46"/>
  <c r="O33" i="46"/>
  <c r="AP38" i="46"/>
  <c r="AP39" i="46" s="1"/>
  <c r="AM38" i="46"/>
  <c r="AM39" i="46" s="1"/>
  <c r="AX32" i="45"/>
  <c r="AX38" i="45"/>
  <c r="U12" i="45"/>
  <c r="U29" i="45"/>
  <c r="W32" i="45"/>
  <c r="W38" i="45"/>
  <c r="AU38" i="45"/>
  <c r="AM31" i="45"/>
  <c r="AP30" i="45"/>
  <c r="AP31" i="45"/>
  <c r="AM30" i="45"/>
  <c r="AM38" i="45" s="1"/>
  <c r="AH37" i="45"/>
  <c r="R37" i="45"/>
  <c r="M29" i="45"/>
  <c r="M12" i="45"/>
  <c r="O32" i="45"/>
  <c r="AS29" i="45"/>
  <c r="AS12" i="45"/>
  <c r="AK12" i="45"/>
  <c r="AK29" i="45"/>
  <c r="Z32" i="45"/>
  <c r="Z38" i="45"/>
  <c r="AX37" i="45"/>
  <c r="O31" i="45"/>
  <c r="O38" i="45" s="1"/>
  <c r="R31" i="45"/>
  <c r="R30" i="45"/>
  <c r="O30" i="45"/>
  <c r="AP37" i="45"/>
  <c r="AU49" i="43"/>
  <c r="AU42" i="43"/>
  <c r="O42" i="43"/>
  <c r="O49" i="43"/>
  <c r="Z42" i="43"/>
  <c r="Z49" i="43"/>
  <c r="R42" i="43"/>
  <c r="R49" i="43"/>
  <c r="AE42" i="43"/>
  <c r="AE49" i="43"/>
  <c r="AP42" i="43"/>
  <c r="AP49" i="43"/>
  <c r="AX42" i="43"/>
  <c r="AX49" i="43"/>
  <c r="AS36" i="43"/>
  <c r="AS15" i="43"/>
  <c r="AC36" i="43"/>
  <c r="AC15" i="43"/>
  <c r="AK15" i="43"/>
  <c r="AK36" i="43"/>
  <c r="AM42" i="43"/>
  <c r="AM49" i="43"/>
  <c r="W49" i="43"/>
  <c r="W42" i="43"/>
  <c r="AH42" i="43"/>
  <c r="AH49" i="43"/>
  <c r="M36" i="43"/>
  <c r="M15" i="43"/>
  <c r="U15" i="43"/>
  <c r="U36" i="43"/>
  <c r="AX55" i="41"/>
  <c r="AX62" i="41"/>
  <c r="AM62" i="41"/>
  <c r="AM55" i="41"/>
  <c r="M22" i="41"/>
  <c r="M50" i="41"/>
  <c r="W62" i="41"/>
  <c r="W55" i="41"/>
  <c r="O55" i="41"/>
  <c r="O62" i="41"/>
  <c r="Z55" i="41"/>
  <c r="Z62" i="41"/>
  <c r="R62" i="41"/>
  <c r="R55" i="41"/>
  <c r="AK54" i="41"/>
  <c r="AK53" i="41"/>
  <c r="AC54" i="41"/>
  <c r="AC53" i="41"/>
  <c r="AC22" i="41"/>
  <c r="AC50" i="41"/>
  <c r="U53" i="41"/>
  <c r="U54" i="41"/>
  <c r="AS22" i="41"/>
  <c r="AS50" i="41"/>
  <c r="AK50" i="41"/>
  <c r="AK22" i="41"/>
  <c r="AE62" i="41"/>
  <c r="AE55" i="41"/>
  <c r="M54" i="41"/>
  <c r="M53" i="41"/>
  <c r="U50" i="41"/>
  <c r="U22" i="41"/>
  <c r="AC52" i="39"/>
  <c r="AC23" i="39"/>
  <c r="Z56" i="39"/>
  <c r="Z62" i="39"/>
  <c r="AH56" i="39"/>
  <c r="AH62" i="39"/>
  <c r="AX62" i="39"/>
  <c r="AX56" i="39"/>
  <c r="U23" i="39"/>
  <c r="U52" i="39"/>
  <c r="R61" i="39"/>
  <c r="R62" i="39"/>
  <c r="W61" i="39"/>
  <c r="W62" i="39"/>
  <c r="AP35" i="49" l="1"/>
  <c r="AM35" i="49"/>
  <c r="O35" i="49"/>
  <c r="O31" i="49"/>
  <c r="Z35" i="49"/>
  <c r="Z31" i="49"/>
  <c r="AX35" i="49"/>
  <c r="AX31" i="49"/>
  <c r="AH30" i="49"/>
  <c r="AH31" i="49" s="1"/>
  <c r="AE30" i="49"/>
  <c r="AE31" i="49" s="1"/>
  <c r="R30" i="49"/>
  <c r="O30" i="49"/>
  <c r="AP30" i="49"/>
  <c r="AP31" i="49" s="1"/>
  <c r="AM30" i="49"/>
  <c r="AM31" i="49" s="1"/>
  <c r="AE36" i="47"/>
  <c r="AE31" i="47"/>
  <c r="O31" i="47"/>
  <c r="O36" i="47"/>
  <c r="AH36" i="47"/>
  <c r="AH31" i="47"/>
  <c r="W31" i="47"/>
  <c r="W36" i="47"/>
  <c r="AU31" i="47"/>
  <c r="AU36" i="47"/>
  <c r="R34" i="46"/>
  <c r="O34" i="46"/>
  <c r="AS14" i="46"/>
  <c r="AS33" i="46"/>
  <c r="W34" i="46"/>
  <c r="W35" i="46" s="1"/>
  <c r="Z34" i="46"/>
  <c r="AK14" i="46"/>
  <c r="AK33" i="46"/>
  <c r="AC14" i="46"/>
  <c r="AC33" i="46"/>
  <c r="AU34" i="46"/>
  <c r="AU35" i="46" s="1"/>
  <c r="AX34" i="46"/>
  <c r="AM40" i="46"/>
  <c r="AP34" i="46"/>
  <c r="AM34" i="46"/>
  <c r="AM35" i="46" s="1"/>
  <c r="O40" i="46"/>
  <c r="O35" i="46"/>
  <c r="U14" i="46"/>
  <c r="U33" i="46"/>
  <c r="AE40" i="46"/>
  <c r="M14" i="46"/>
  <c r="M33" i="46"/>
  <c r="AH40" i="46"/>
  <c r="AE34" i="46"/>
  <c r="AE35" i="46" s="1"/>
  <c r="AH34" i="46"/>
  <c r="AH35" i="46" s="1"/>
  <c r="AM32" i="45"/>
  <c r="R38" i="45"/>
  <c r="R32" i="45"/>
  <c r="AP38" i="45"/>
  <c r="AP32" i="45"/>
  <c r="R35" i="49" l="1"/>
  <c r="R31" i="49"/>
  <c r="AH35" i="49"/>
  <c r="AE35" i="49"/>
  <c r="AU40" i="46"/>
  <c r="W40" i="46"/>
  <c r="AP40" i="46"/>
  <c r="AP35" i="46"/>
  <c r="R40" i="46"/>
  <c r="R35" i="46"/>
  <c r="AX35" i="46"/>
  <c r="AX40" i="46"/>
  <c r="Z35" i="46"/>
  <c r="Z40" i="46"/>
  <c r="AX41" i="37" l="1"/>
  <c r="AU41" i="37"/>
  <c r="AP41" i="37"/>
  <c r="AM41" i="37"/>
  <c r="AH41" i="37"/>
  <c r="AE41" i="37"/>
  <c r="Z41" i="37"/>
  <c r="W41" i="37"/>
  <c r="R41" i="37"/>
  <c r="O41" i="37"/>
  <c r="AX40" i="37"/>
  <c r="AU40" i="37"/>
  <c r="AP40" i="37"/>
  <c r="AM40" i="37"/>
  <c r="AH40" i="37"/>
  <c r="AE40" i="37"/>
  <c r="Z40" i="37"/>
  <c r="W40" i="37"/>
  <c r="R40" i="37"/>
  <c r="O40" i="37"/>
  <c r="AX39" i="37"/>
  <c r="AU39" i="37"/>
  <c r="AP39" i="37"/>
  <c r="AM39" i="37"/>
  <c r="AH39" i="37"/>
  <c r="AE39" i="37"/>
  <c r="Z39" i="37"/>
  <c r="W39" i="37"/>
  <c r="R39" i="37"/>
  <c r="O39" i="37"/>
  <c r="AX38" i="37"/>
  <c r="AU38" i="37"/>
  <c r="AP38" i="37"/>
  <c r="AM38" i="37"/>
  <c r="AH38" i="37"/>
  <c r="AE38" i="37"/>
  <c r="Z38" i="37"/>
  <c r="W38" i="37"/>
  <c r="R38" i="37"/>
  <c r="O38" i="37"/>
  <c r="AX37" i="37"/>
  <c r="AU37" i="37"/>
  <c r="AP37" i="37"/>
  <c r="AM37" i="37"/>
  <c r="AH37" i="37"/>
  <c r="AE37" i="37"/>
  <c r="Z37" i="37"/>
  <c r="W37" i="37"/>
  <c r="R37" i="37"/>
  <c r="O37" i="37"/>
  <c r="AX36" i="37"/>
  <c r="AU36" i="37"/>
  <c r="AP36" i="37"/>
  <c r="AM36" i="37"/>
  <c r="AH36" i="37"/>
  <c r="AE36" i="37"/>
  <c r="Z36" i="37"/>
  <c r="W36" i="37"/>
  <c r="R36" i="37"/>
  <c r="O36" i="37"/>
  <c r="AU34" i="37"/>
  <c r="AU42" i="37" s="1"/>
  <c r="AS34" i="37"/>
  <c r="AK34" i="37"/>
  <c r="AC34" i="37"/>
  <c r="W34" i="37"/>
  <c r="W42" i="37" s="1"/>
  <c r="U34" i="37"/>
  <c r="R34" i="37"/>
  <c r="R42" i="37" s="1"/>
  <c r="O34" i="37"/>
  <c r="O42" i="37" s="1"/>
  <c r="M34" i="37"/>
  <c r="AX31" i="37"/>
  <c r="AU31" i="37"/>
  <c r="AP31" i="37"/>
  <c r="AM31" i="37"/>
  <c r="AH31" i="37"/>
  <c r="AE31" i="37"/>
  <c r="Z31" i="37"/>
  <c r="W31" i="37"/>
  <c r="R31" i="37"/>
  <c r="O31" i="37"/>
  <c r="AX29" i="37"/>
  <c r="AU29" i="37"/>
  <c r="AP29" i="37"/>
  <c r="AM29" i="37"/>
  <c r="AH29" i="37"/>
  <c r="AE29" i="37"/>
  <c r="Z29" i="37"/>
  <c r="W29" i="37"/>
  <c r="R29" i="37"/>
  <c r="O29" i="37"/>
  <c r="AS27" i="37"/>
  <c r="AK27" i="37"/>
  <c r="AC27" i="37"/>
  <c r="Z27" i="37"/>
  <c r="Z32" i="37" s="1"/>
  <c r="U27" i="37"/>
  <c r="M27" i="37"/>
  <c r="AP15" i="37"/>
  <c r="AP17" i="37" s="1"/>
  <c r="AO9" i="37" s="1"/>
  <c r="R15" i="37"/>
  <c r="R17" i="37" s="1"/>
  <c r="Q9" i="37" s="1"/>
  <c r="AH14" i="37"/>
  <c r="AH16" i="37" s="1"/>
  <c r="AS13" i="37"/>
  <c r="AK13" i="37"/>
  <c r="AG13" i="37"/>
  <c r="AC13" i="37"/>
  <c r="U13" i="37"/>
  <c r="Q13" i="37"/>
  <c r="M13" i="37"/>
  <c r="AS12" i="37"/>
  <c r="AK12" i="37"/>
  <c r="AC12" i="37"/>
  <c r="U12" i="37"/>
  <c r="M12" i="37"/>
  <c r="AW10" i="37"/>
  <c r="AW13" i="37" s="1"/>
  <c r="AU10" i="37"/>
  <c r="AO10" i="37"/>
  <c r="AP34" i="37" s="1"/>
  <c r="AP42" i="37" s="1"/>
  <c r="AM10" i="37"/>
  <c r="AM34" i="37" s="1"/>
  <c r="AM42" i="37" s="1"/>
  <c r="AG10" i="37"/>
  <c r="AH34" i="37" s="1"/>
  <c r="AH42" i="37" s="1"/>
  <c r="AE10" i="37"/>
  <c r="AE34" i="37" s="1"/>
  <c r="AE42" i="37" s="1"/>
  <c r="Y10" i="37"/>
  <c r="Z15" i="37" s="1"/>
  <c r="Z17" i="37" s="1"/>
  <c r="Y9" i="37" s="1"/>
  <c r="W10" i="37"/>
  <c r="Q10" i="37"/>
  <c r="O10" i="37"/>
  <c r="M15" i="37" s="1"/>
  <c r="M17" i="37" s="1"/>
  <c r="O9" i="37" s="1"/>
  <c r="K10" i="37"/>
  <c r="I10" i="37"/>
  <c r="AW7" i="37"/>
  <c r="AX27" i="37" s="1"/>
  <c r="AU7" i="37"/>
  <c r="AX14" i="37" s="1"/>
  <c r="AX16" i="37" s="1"/>
  <c r="AO7" i="37"/>
  <c r="AO13" i="37" s="1"/>
  <c r="AM7" i="37"/>
  <c r="AM13" i="37" s="1"/>
  <c r="AG7" i="37"/>
  <c r="AH27" i="37" s="1"/>
  <c r="AE7" i="37"/>
  <c r="AE27" i="37" s="1"/>
  <c r="Y7" i="37"/>
  <c r="Y13" i="37" s="1"/>
  <c r="W7" i="37"/>
  <c r="W13" i="37" s="1"/>
  <c r="Q7" i="37"/>
  <c r="R27" i="37" s="1"/>
  <c r="O7" i="37"/>
  <c r="M14" i="37" s="1"/>
  <c r="M16" i="37" s="1"/>
  <c r="K7" i="37"/>
  <c r="I7" i="37"/>
  <c r="R43" i="37" l="1"/>
  <c r="R32" i="37"/>
  <c r="AW6" i="37"/>
  <c r="AW12" i="37" s="1"/>
  <c r="AX18" i="37"/>
  <c r="AX32" i="37"/>
  <c r="AE32" i="37"/>
  <c r="AE43" i="37"/>
  <c r="AG6" i="37"/>
  <c r="AG12" i="37" s="1"/>
  <c r="AH43" i="37"/>
  <c r="AH32" i="37"/>
  <c r="O6" i="37"/>
  <c r="M18" i="37"/>
  <c r="S9" i="37"/>
  <c r="AK14" i="37"/>
  <c r="AK16" i="37" s="1"/>
  <c r="R14" i="37"/>
  <c r="R16" i="37" s="1"/>
  <c r="AP27" i="37"/>
  <c r="AC15" i="37"/>
  <c r="AC17" i="37" s="1"/>
  <c r="AE9" i="37" s="1"/>
  <c r="Z14" i="37"/>
  <c r="Z16" i="37" s="1"/>
  <c r="AH15" i="37"/>
  <c r="AH17" i="37" s="1"/>
  <c r="AG9" i="37" s="1"/>
  <c r="O27" i="37"/>
  <c r="AU27" i="37"/>
  <c r="O13" i="37"/>
  <c r="AE13" i="37"/>
  <c r="AU13" i="37"/>
  <c r="AC14" i="37"/>
  <c r="AC16" i="37" s="1"/>
  <c r="AK15" i="37"/>
  <c r="AK17" i="37" s="1"/>
  <c r="AM9" i="37" s="1"/>
  <c r="AQ9" i="37" s="1"/>
  <c r="Z34" i="37"/>
  <c r="Z42" i="37" s="1"/>
  <c r="U15" i="37"/>
  <c r="U17" i="37" s="1"/>
  <c r="W9" i="37" s="1"/>
  <c r="AA9" i="37" s="1"/>
  <c r="W27" i="37"/>
  <c r="AM27" i="37"/>
  <c r="AS15" i="37"/>
  <c r="AS17" i="37" s="1"/>
  <c r="AU9" i="37" s="1"/>
  <c r="AY9" i="37" s="1"/>
  <c r="AP14" i="37"/>
  <c r="AP16" i="37" s="1"/>
  <c r="AX34" i="37"/>
  <c r="AX42" i="37" s="1"/>
  <c r="AX15" i="37"/>
  <c r="AX17" i="37" s="1"/>
  <c r="AW9" i="37" s="1"/>
  <c r="U14" i="37"/>
  <c r="U16" i="37" s="1"/>
  <c r="AS14" i="37"/>
  <c r="AS16" i="37" s="1"/>
  <c r="Q6" i="37" l="1"/>
  <c r="Q12" i="37" s="1"/>
  <c r="R18" i="37"/>
  <c r="AK18" i="37"/>
  <c r="AM6" i="37"/>
  <c r="AH18" i="37"/>
  <c r="U18" i="37"/>
  <c r="W6" i="37"/>
  <c r="W43" i="37"/>
  <c r="W32" i="37"/>
  <c r="Z18" i="37"/>
  <c r="Y6" i="37"/>
  <c r="Y12" i="37" s="1"/>
  <c r="AI9" i="37"/>
  <c r="S6" i="37"/>
  <c r="O12" i="37"/>
  <c r="Z43" i="37"/>
  <c r="AP32" i="37"/>
  <c r="AP43" i="37"/>
  <c r="AX43" i="37"/>
  <c r="AP18" i="37"/>
  <c r="AO6" i="37"/>
  <c r="AO12" i="37" s="1"/>
  <c r="AC18" i="37"/>
  <c r="AE6" i="37"/>
  <c r="AU32" i="37"/>
  <c r="AU43" i="37"/>
  <c r="O43" i="37"/>
  <c r="O32" i="37"/>
  <c r="AU6" i="37"/>
  <c r="AS18" i="37"/>
  <c r="AM32" i="37"/>
  <c r="AM43" i="37"/>
  <c r="AQ6" i="37" l="1"/>
  <c r="AM12" i="37"/>
  <c r="AY6" i="37"/>
  <c r="AU12" i="37"/>
  <c r="AI6" i="37"/>
  <c r="AE12" i="37"/>
  <c r="W12" i="37"/>
  <c r="AA6" i="37"/>
  <c r="AX59" i="36" l="1"/>
  <c r="AU59" i="36"/>
  <c r="AP59" i="36"/>
  <c r="AM59" i="36"/>
  <c r="AH59" i="36"/>
  <c r="AE59" i="36"/>
  <c r="Z59" i="36"/>
  <c r="W59" i="36"/>
  <c r="R59" i="36"/>
  <c r="O59" i="36"/>
  <c r="AX57" i="36"/>
  <c r="AU57" i="36"/>
  <c r="AP57" i="36"/>
  <c r="AM57" i="36"/>
  <c r="AH57" i="36"/>
  <c r="AE57" i="36"/>
  <c r="Z57" i="36"/>
  <c r="W57" i="36"/>
  <c r="R57" i="36"/>
  <c r="O57" i="36"/>
  <c r="AX56" i="36"/>
  <c r="AU56" i="36"/>
  <c r="AP56" i="36"/>
  <c r="AM56" i="36"/>
  <c r="AH56" i="36"/>
  <c r="AE56" i="36"/>
  <c r="Z56" i="36"/>
  <c r="W56" i="36"/>
  <c r="R56" i="36"/>
  <c r="O56" i="36"/>
  <c r="AX55" i="36"/>
  <c r="AU55" i="36"/>
  <c r="AP55" i="36"/>
  <c r="AM55" i="36"/>
  <c r="AH55" i="36"/>
  <c r="AE55" i="36"/>
  <c r="Z55" i="36"/>
  <c r="W55" i="36"/>
  <c r="R55" i="36"/>
  <c r="O55" i="36"/>
  <c r="AX54" i="36"/>
  <c r="AU54" i="36"/>
  <c r="AP54" i="36"/>
  <c r="AM54" i="36"/>
  <c r="AH54" i="36"/>
  <c r="AE54" i="36"/>
  <c r="Z54" i="36"/>
  <c r="W54" i="36"/>
  <c r="R54" i="36"/>
  <c r="O54" i="36"/>
  <c r="AX53" i="36"/>
  <c r="AU53" i="36"/>
  <c r="AP53" i="36"/>
  <c r="AM53" i="36"/>
  <c r="AH53" i="36"/>
  <c r="AE53" i="36"/>
  <c r="Z53" i="36"/>
  <c r="W53" i="36"/>
  <c r="R53" i="36"/>
  <c r="O53" i="36"/>
  <c r="AX52" i="36"/>
  <c r="AU52" i="36"/>
  <c r="AP52" i="36"/>
  <c r="AM52" i="36"/>
  <c r="AH52" i="36"/>
  <c r="AE52" i="36"/>
  <c r="Z52" i="36"/>
  <c r="W52" i="36"/>
  <c r="R52" i="36"/>
  <c r="O52" i="36"/>
  <c r="AX51" i="36"/>
  <c r="AU51" i="36"/>
  <c r="AP51" i="36"/>
  <c r="AM51" i="36"/>
  <c r="AH51" i="36"/>
  <c r="AE51" i="36"/>
  <c r="Z51" i="36"/>
  <c r="W51" i="36"/>
  <c r="R51" i="36"/>
  <c r="O51" i="36"/>
  <c r="AS50" i="36"/>
  <c r="AK50" i="36"/>
  <c r="AC50" i="36"/>
  <c r="U50" i="36"/>
  <c r="M50" i="36"/>
  <c r="AX47" i="36"/>
  <c r="AU47" i="36"/>
  <c r="AP47" i="36"/>
  <c r="AM47" i="36"/>
  <c r="AH47" i="36"/>
  <c r="AE47" i="36"/>
  <c r="Z47" i="36"/>
  <c r="W47" i="36"/>
  <c r="R47" i="36"/>
  <c r="O47" i="36"/>
  <c r="AX46" i="36"/>
  <c r="AU46" i="36"/>
  <c r="AP46" i="36"/>
  <c r="AM46" i="36"/>
  <c r="AH46" i="36"/>
  <c r="AE46" i="36"/>
  <c r="Z46" i="36"/>
  <c r="W46" i="36"/>
  <c r="R46" i="36"/>
  <c r="O46" i="36"/>
  <c r="AX45" i="36"/>
  <c r="AU45" i="36"/>
  <c r="AP45" i="36"/>
  <c r="AM45" i="36"/>
  <c r="AH45" i="36"/>
  <c r="AE45" i="36"/>
  <c r="Z45" i="36"/>
  <c r="W45" i="36"/>
  <c r="R45" i="36"/>
  <c r="O45" i="36"/>
  <c r="AX44" i="36"/>
  <c r="AU44" i="36"/>
  <c r="AP44" i="36"/>
  <c r="AM44" i="36"/>
  <c r="AH44" i="36"/>
  <c r="AE44" i="36"/>
  <c r="Z44" i="36"/>
  <c r="W44" i="36"/>
  <c r="R44" i="36"/>
  <c r="O44" i="36"/>
  <c r="AX43" i="36"/>
  <c r="AU43" i="36"/>
  <c r="AP43" i="36"/>
  <c r="AM43" i="36"/>
  <c r="AH43" i="36"/>
  <c r="AE43" i="36"/>
  <c r="Z43" i="36"/>
  <c r="W43" i="36"/>
  <c r="R43" i="36"/>
  <c r="O43" i="36"/>
  <c r="AX41" i="36"/>
  <c r="AU41" i="36"/>
  <c r="AP41" i="36"/>
  <c r="AM41" i="36"/>
  <c r="AH41" i="36"/>
  <c r="AE41" i="36"/>
  <c r="Z41" i="36"/>
  <c r="W41" i="36"/>
  <c r="R41" i="36"/>
  <c r="O41" i="36"/>
  <c r="AX40" i="36"/>
  <c r="AU40" i="36"/>
  <c r="AP40" i="36"/>
  <c r="AM40" i="36"/>
  <c r="AH40" i="36"/>
  <c r="AE40" i="36"/>
  <c r="Z40" i="36"/>
  <c r="W40" i="36"/>
  <c r="R40" i="36"/>
  <c r="O40" i="36"/>
  <c r="AX39" i="36"/>
  <c r="AU39" i="36"/>
  <c r="AP39" i="36"/>
  <c r="AM39" i="36"/>
  <c r="AH39" i="36"/>
  <c r="AE39" i="36"/>
  <c r="Z39" i="36"/>
  <c r="W39" i="36"/>
  <c r="R39" i="36"/>
  <c r="O39" i="36"/>
  <c r="AS38" i="36"/>
  <c r="AK38" i="36"/>
  <c r="AC38" i="36"/>
  <c r="U38" i="36"/>
  <c r="M38" i="36"/>
  <c r="AS33" i="36"/>
  <c r="AK33" i="36"/>
  <c r="AC33" i="36"/>
  <c r="U33" i="36"/>
  <c r="M33" i="36"/>
  <c r="AS29" i="36"/>
  <c r="AK29" i="36"/>
  <c r="AC29" i="36"/>
  <c r="U29" i="36"/>
  <c r="M29" i="36"/>
  <c r="AH15" i="36"/>
  <c r="AH17" i="36" s="1"/>
  <c r="AG9" i="36" s="1"/>
  <c r="AH33" i="36" s="1"/>
  <c r="AX14" i="36"/>
  <c r="AX16" i="36" s="1"/>
  <c r="AS13" i="36"/>
  <c r="AK13" i="36"/>
  <c r="AE13" i="36"/>
  <c r="AC13" i="36"/>
  <c r="U13" i="36"/>
  <c r="M13" i="36"/>
  <c r="AS12" i="36"/>
  <c r="AK12" i="36"/>
  <c r="AC12" i="36"/>
  <c r="U12" i="36"/>
  <c r="M12" i="36"/>
  <c r="AW10" i="36"/>
  <c r="AX50" i="36" s="1"/>
  <c r="AX60" i="36" s="1"/>
  <c r="AU10" i="36"/>
  <c r="AO10" i="36"/>
  <c r="AP50" i="36" s="1"/>
  <c r="AP60" i="36" s="1"/>
  <c r="AM10" i="36"/>
  <c r="AM50" i="36" s="1"/>
  <c r="AM60" i="36" s="1"/>
  <c r="AG10" i="36"/>
  <c r="AH50" i="36" s="1"/>
  <c r="AH60" i="36" s="1"/>
  <c r="AE10" i="36"/>
  <c r="AE50" i="36" s="1"/>
  <c r="Y10" i="36"/>
  <c r="Z50" i="36" s="1"/>
  <c r="Z60" i="36" s="1"/>
  <c r="W10" i="36"/>
  <c r="Q10" i="36"/>
  <c r="O10" i="36"/>
  <c r="O50" i="36" s="1"/>
  <c r="O60" i="36" s="1"/>
  <c r="K10" i="36"/>
  <c r="I10" i="36"/>
  <c r="AW7" i="36"/>
  <c r="AX38" i="36" s="1"/>
  <c r="AU7" i="36"/>
  <c r="AO7" i="36"/>
  <c r="AP38" i="36" s="1"/>
  <c r="AM7" i="36"/>
  <c r="AG7" i="36"/>
  <c r="AH38" i="36" s="1"/>
  <c r="AE7" i="36"/>
  <c r="AE38" i="36" s="1"/>
  <c r="Y7" i="36"/>
  <c r="Y13" i="36" s="1"/>
  <c r="W7" i="36"/>
  <c r="Z14" i="36" s="1"/>
  <c r="Z16" i="36" s="1"/>
  <c r="Q7" i="36"/>
  <c r="R38" i="36" s="1"/>
  <c r="O7" i="36"/>
  <c r="O13" i="36" s="1"/>
  <c r="K7" i="36"/>
  <c r="I7" i="36"/>
  <c r="AH48" i="36" l="1"/>
  <c r="R15" i="36"/>
  <c r="R17" i="36" s="1"/>
  <c r="Q9" i="36" s="1"/>
  <c r="R33" i="36" s="1"/>
  <c r="AS14" i="36"/>
  <c r="AS16" i="36" s="1"/>
  <c r="AG13" i="36"/>
  <c r="AU38" i="36"/>
  <c r="AU61" i="36" s="1"/>
  <c r="AE60" i="36"/>
  <c r="Z38" i="36"/>
  <c r="Y6" i="36"/>
  <c r="AE48" i="36"/>
  <c r="AE61" i="36"/>
  <c r="AC14" i="36"/>
  <c r="AC16" i="36" s="1"/>
  <c r="AK15" i="36"/>
  <c r="AK17" i="36" s="1"/>
  <c r="AM9" i="36" s="1"/>
  <c r="AP61" i="36"/>
  <c r="AP48" i="36"/>
  <c r="AS15" i="36"/>
  <c r="AS17" i="36" s="1"/>
  <c r="AU9" i="36" s="1"/>
  <c r="AU50" i="36"/>
  <c r="AU60" i="36" s="1"/>
  <c r="AX15" i="36"/>
  <c r="AX17" i="36" s="1"/>
  <c r="AW9" i="36" s="1"/>
  <c r="AX33" i="36" s="1"/>
  <c r="AH14" i="36"/>
  <c r="AH16" i="36" s="1"/>
  <c r="AP15" i="36"/>
  <c r="AP17" i="36" s="1"/>
  <c r="AO9" i="36" s="1"/>
  <c r="AP33" i="36" s="1"/>
  <c r="AW6" i="36"/>
  <c r="R14" i="36"/>
  <c r="R16" i="36" s="1"/>
  <c r="O38" i="36"/>
  <c r="M14" i="36"/>
  <c r="M16" i="36" s="1"/>
  <c r="AK14" i="36"/>
  <c r="AK16" i="36" s="1"/>
  <c r="AM38" i="36"/>
  <c r="AP14" i="36"/>
  <c r="AP16" i="36" s="1"/>
  <c r="AM13" i="36"/>
  <c r="Q13" i="36"/>
  <c r="R48" i="36"/>
  <c r="AO13" i="36"/>
  <c r="AU13" i="36"/>
  <c r="M15" i="36"/>
  <c r="M17" i="36" s="1"/>
  <c r="O9" i="36" s="1"/>
  <c r="Z61" i="36"/>
  <c r="Z48" i="36"/>
  <c r="AX48" i="36"/>
  <c r="R50" i="36"/>
  <c r="R60" i="36" s="1"/>
  <c r="AH61" i="36"/>
  <c r="W13" i="36"/>
  <c r="AW13" i="36"/>
  <c r="AU6" i="36"/>
  <c r="Z15" i="36"/>
  <c r="Z17" i="36" s="1"/>
  <c r="Y9" i="36" s="1"/>
  <c r="Z33" i="36" s="1"/>
  <c r="W50" i="36"/>
  <c r="W60" i="36" s="1"/>
  <c r="U15" i="36"/>
  <c r="U17" i="36" s="1"/>
  <c r="W9" i="36" s="1"/>
  <c r="AX61" i="36"/>
  <c r="U14" i="36"/>
  <c r="U16" i="36" s="1"/>
  <c r="AC15" i="36"/>
  <c r="AC17" i="36" s="1"/>
  <c r="AE9" i="36" s="1"/>
  <c r="W38" i="36"/>
  <c r="AU48" i="36" l="1"/>
  <c r="AX18" i="36"/>
  <c r="AE33" i="36"/>
  <c r="AI9" i="36"/>
  <c r="AP18" i="36"/>
  <c r="AO6" i="36"/>
  <c r="AW12" i="36"/>
  <c r="AX29" i="36"/>
  <c r="AU33" i="36"/>
  <c r="AY9" i="36"/>
  <c r="U18" i="36"/>
  <c r="W6" i="36"/>
  <c r="AS18" i="36"/>
  <c r="AM61" i="36"/>
  <c r="AM48" i="36"/>
  <c r="Z29" i="36"/>
  <c r="Y12" i="36"/>
  <c r="AY6" i="36"/>
  <c r="AU12" i="36"/>
  <c r="AU29" i="36"/>
  <c r="R61" i="36"/>
  <c r="AM6" i="36"/>
  <c r="AK18" i="36"/>
  <c r="Z18" i="36"/>
  <c r="O6" i="36"/>
  <c r="M18" i="36"/>
  <c r="AG6" i="36"/>
  <c r="AH18" i="36"/>
  <c r="AM33" i="36"/>
  <c r="AQ9" i="36"/>
  <c r="AA9" i="36"/>
  <c r="W33" i="36"/>
  <c r="O33" i="36"/>
  <c r="S9" i="36"/>
  <c r="O61" i="36"/>
  <c r="O48" i="36"/>
  <c r="AC18" i="36"/>
  <c r="AE6" i="36"/>
  <c r="W61" i="36"/>
  <c r="W48" i="36"/>
  <c r="R18" i="36"/>
  <c r="Q6" i="36"/>
  <c r="AX30" i="36" l="1"/>
  <c r="AX31" i="36" s="1"/>
  <c r="AU30" i="36"/>
  <c r="W29" i="36"/>
  <c r="AA6" i="36"/>
  <c r="W12" i="36"/>
  <c r="AP29" i="36"/>
  <c r="AO12" i="36"/>
  <c r="R34" i="36"/>
  <c r="R35" i="36" s="1"/>
  <c r="O34" i="36"/>
  <c r="O35" i="36" s="1"/>
  <c r="AE12" i="36"/>
  <c r="AI6" i="36"/>
  <c r="AE29" i="36"/>
  <c r="AG12" i="36"/>
  <c r="AH29" i="36"/>
  <c r="AM29" i="36"/>
  <c r="AQ6" i="36"/>
  <c r="AM12" i="36"/>
  <c r="AU34" i="36"/>
  <c r="AU35" i="36" s="1"/>
  <c r="AX34" i="36"/>
  <c r="AX35" i="36" s="1"/>
  <c r="AE34" i="36"/>
  <c r="AH34" i="36"/>
  <c r="AH35" i="36" s="1"/>
  <c r="Q12" i="36"/>
  <c r="R29" i="36"/>
  <c r="Z34" i="36"/>
  <c r="Z35" i="36" s="1"/>
  <c r="W34" i="36"/>
  <c r="W35" i="36" s="1"/>
  <c r="S6" i="36"/>
  <c r="O12" i="36"/>
  <c r="O29" i="36"/>
  <c r="AU31" i="36"/>
  <c r="AE35" i="36"/>
  <c r="AP34" i="36"/>
  <c r="AP35" i="36" s="1"/>
  <c r="AM34" i="36"/>
  <c r="AM35" i="36" s="1"/>
  <c r="AU36" i="36" l="1"/>
  <c r="W30" i="36"/>
  <c r="W36" i="36" s="1"/>
  <c r="Z30" i="36"/>
  <c r="W31" i="36"/>
  <c r="AX36" i="36"/>
  <c r="O30" i="36"/>
  <c r="O36" i="36" s="1"/>
  <c r="R30" i="36"/>
  <c r="R36" i="36" s="1"/>
  <c r="AP30" i="36"/>
  <c r="AP36" i="36" s="1"/>
  <c r="AM30" i="36"/>
  <c r="AM36" i="36" s="1"/>
  <c r="AH30" i="36"/>
  <c r="AH31" i="36" s="1"/>
  <c r="AE30" i="36"/>
  <c r="AE31" i="36" s="1"/>
  <c r="AM31" i="36" l="1"/>
  <c r="AE36" i="36"/>
  <c r="AH36" i="36"/>
  <c r="O31" i="36"/>
  <c r="R31" i="36"/>
  <c r="AP31" i="36"/>
  <c r="Z31" i="36"/>
  <c r="Z36" i="36"/>
</calcChain>
</file>

<file path=xl/sharedStrings.xml><?xml version="1.0" encoding="utf-8"?>
<sst xmlns="http://schemas.openxmlformats.org/spreadsheetml/2006/main" count="3249" uniqueCount="555">
  <si>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</si>
  <si>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</si>
  <si>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</si>
  <si>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</si>
  <si>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</si>
  <si>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</si>
  <si>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</si>
  <si>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</si>
  <si>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</si>
  <si>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</si>
  <si>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</si>
  <si>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</si>
  <si>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</si>
  <si>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</si>
  <si>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</si>
  <si>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Положение РПН (ПБВ) / ВДТ:</t>
  </si>
  <si>
    <t>/</t>
  </si>
  <si>
    <t>№2</t>
  </si>
  <si>
    <t>2С</t>
  </si>
  <si>
    <t>Итого:</t>
  </si>
  <si>
    <t>6 кВ</t>
  </si>
  <si>
    <t>Переменные потери, МВА</t>
  </si>
  <si>
    <t>dPпер + djQпер</t>
  </si>
  <si>
    <t>+ j</t>
  </si>
  <si>
    <t>Sрасч</t>
  </si>
  <si>
    <t>Сумма</t>
  </si>
  <si>
    <t>Шины (секции)</t>
  </si>
  <si>
    <t>Подключение</t>
  </si>
  <si>
    <t>U</t>
  </si>
  <si>
    <t>Т№1 - НН</t>
  </si>
  <si>
    <t>Т№2 -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</si>
  <si>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</si>
  <si>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</si>
  <si>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</si>
  <si>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</si>
  <si>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</si>
  <si>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</si>
  <si>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</si>
  <si>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6 кВ</t>
  </si>
  <si>
    <t>В 6 кВ Т№1 1С</t>
  </si>
  <si>
    <t>Небаланс по шине 1С 6 кВ</t>
  </si>
  <si>
    <t>2С 6 кВ</t>
  </si>
  <si>
    <t>В 6 кВ Т№2 2С</t>
  </si>
  <si>
    <t>Небаланс по шине 2С 6 кВ</t>
  </si>
  <si>
    <t>Небаланс по шинам 6 кВ</t>
  </si>
  <si>
    <t>Замер провёл:</t>
  </si>
  <si>
    <t>&lt;нет&gt;</t>
  </si>
  <si>
    <t>110 кВ</t>
  </si>
  <si>
    <t>10 кВ</t>
  </si>
  <si>
    <t>Нагрузка, приведенная к шинам 110 кВ, с учетом потерь, МВА</t>
  </si>
  <si>
    <t>1С 10 кВ</t>
  </si>
  <si>
    <t>В 10 кВ Т№1 1С</t>
  </si>
  <si>
    <t>Небаланс по шине 1С 10 кВ</t>
  </si>
  <si>
    <t>2С 10 кВ</t>
  </si>
  <si>
    <t>В 10 кВ Т№2 2С</t>
  </si>
  <si>
    <t>Небаланс по шине 2С 10 кВ</t>
  </si>
  <si>
    <t>Небаланс по шинам 10 кВ</t>
  </si>
  <si>
    <t>Контрольные замеры по ПС 110/10/6 кВ Шлаковая</t>
  </si>
  <si>
    <t>Т№1 - СН</t>
  </si>
  <si>
    <t>Т№2 - СН</t>
  </si>
  <si>
    <t>1-97 (яч.1)</t>
  </si>
  <si>
    <t>1-112 (яч.6)</t>
  </si>
  <si>
    <t>ТСН-1 (яч.14)</t>
  </si>
  <si>
    <t>2-112 (яч.19)</t>
  </si>
  <si>
    <t>ТСН-2 (яч.29)</t>
  </si>
  <si>
    <t>2-97 (яч.31)</t>
  </si>
  <si>
    <t>Арсенал-1 (яч.1)</t>
  </si>
  <si>
    <t>1-115, 113 (яч.2)</t>
  </si>
  <si>
    <t>1-42 (яч.4)</t>
  </si>
  <si>
    <t>1-111 (яч.9)</t>
  </si>
  <si>
    <t>2-42 (яч.12)</t>
  </si>
  <si>
    <t>ПС 256 (яч.13)</t>
  </si>
  <si>
    <t>ПС 257 (яч.15)</t>
  </si>
  <si>
    <t>2-111 (яч.16)</t>
  </si>
  <si>
    <t>2-115, 113 (яч.20)</t>
  </si>
  <si>
    <t>Арсенал-2 (яч.21)</t>
  </si>
  <si>
    <t>Мехоношин</t>
  </si>
  <si>
    <t>Контрольные замеры по ПС 35/6 кВ Аглофабрика</t>
  </si>
  <si>
    <t>Дата: 21.06.2023 г.</t>
  </si>
  <si>
    <t>35 кВ</t>
  </si>
  <si>
    <t>Нагрузка, приведенная к шинам 35 кВ, с учетом потерь, МВА</t>
  </si>
  <si>
    <t>Т№1 - ВН</t>
  </si>
  <si>
    <t>Т№2 - ВН</t>
  </si>
  <si>
    <t>1С 35 кВ</t>
  </si>
  <si>
    <t>В 35 кВ Т№1 1С</t>
  </si>
  <si>
    <t>Лебяжка 1 (яч.7а)</t>
  </si>
  <si>
    <t>Небаланс по шине 1С 35 кВ</t>
  </si>
  <si>
    <t>2С 35 кВ</t>
  </si>
  <si>
    <t>В 35 кВ Т№2 2С</t>
  </si>
  <si>
    <t>Лебяжка 2 (яч.15а)</t>
  </si>
  <si>
    <t>Небаланс по шине 2С 35 кВ</t>
  </si>
  <si>
    <t>Небаланс по шинам 35 кВ</t>
  </si>
  <si>
    <t>ПС-16 ф.1 (яч.1)</t>
  </si>
  <si>
    <t>ТП-8А (яч.3)</t>
  </si>
  <si>
    <t>ПС-6А ф.1 (яч.5)</t>
  </si>
  <si>
    <t>Оборудованный резерв (яч.9)</t>
  </si>
  <si>
    <t>выкл.</t>
  </si>
  <si>
    <t>ПС ЦРММ (яч.11)</t>
  </si>
  <si>
    <t>ПС-3 ф.1 (яч.17)</t>
  </si>
  <si>
    <t>ПС Известковая ф.1 (яч.21)</t>
  </si>
  <si>
    <t>ПС-1 ф.1 (яч.23)</t>
  </si>
  <si>
    <t>Насос-2 (яч.25)</t>
  </si>
  <si>
    <t>Насос-1 (яч.22)</t>
  </si>
  <si>
    <t>Насос-3 (яч.20)</t>
  </si>
  <si>
    <t>ПС-1 ф.2 (яч.18)</t>
  </si>
  <si>
    <t>ПС Известковая ф.2 (яч.16)</t>
  </si>
  <si>
    <t>ПС-3 ф.2 (яч.12)</t>
  </si>
  <si>
    <t>ТП Промко (яч.8)</t>
  </si>
  <si>
    <t>ПС-6А ф.2 (яч.6)</t>
  </si>
  <si>
    <t>Оборудованный резерв (яч.4)</t>
  </si>
  <si>
    <t>ПС-16 ф.2 (яч.2)</t>
  </si>
  <si>
    <t>Начальник ОДС</t>
  </si>
  <si>
    <t xml:space="preserve">Федорахина Е.Ю.              </t>
  </si>
  <si>
    <t>Контрольные замеры по ПС 35/6 кВ Карьер</t>
  </si>
  <si>
    <t>СВ 6 кВ 1С-2С</t>
  </si>
  <si>
    <t>Карьер 1 (яч.21)</t>
  </si>
  <si>
    <t>Оборудованный резерв (яч.17)</t>
  </si>
  <si>
    <t>Карьер 2 (яч.15)</t>
  </si>
  <si>
    <t>СВ 6 кВ 2С-1С</t>
  </si>
  <si>
    <t>Карьер 4 (яч.16)</t>
  </si>
  <si>
    <t>Депо Т-1 (яч.18)</t>
  </si>
  <si>
    <t>Тр-р РОР 100кВа (яч.20)</t>
  </si>
  <si>
    <t>Карьер 3 (яч.22)</t>
  </si>
  <si>
    <t>Карьер 5 (яч.24)</t>
  </si>
  <si>
    <t>Котельная ГГМ (яч.26)</t>
  </si>
  <si>
    <t xml:space="preserve">Федорахина Е.Ю.                     </t>
  </si>
  <si>
    <t>Контрольные замеры по ПС 110/10 кВ Воздушная</t>
  </si>
  <si>
    <t>3С</t>
  </si>
  <si>
    <t>4С</t>
  </si>
  <si>
    <t>Т№1 - НН1</t>
  </si>
  <si>
    <t>Т№2 - НН1</t>
  </si>
  <si>
    <t>Т№1 - НН2</t>
  </si>
  <si>
    <t>Т№2 - НН2</t>
  </si>
  <si>
    <t>ГТК-1 (яч.8)</t>
  </si>
  <si>
    <t>ГТК-2 (яч.14)</t>
  </si>
  <si>
    <t>3С 10 кВ</t>
  </si>
  <si>
    <t>В 10 кВ Т№1 3С</t>
  </si>
  <si>
    <t>ТП1 Т1 (яч.18)</t>
  </si>
  <si>
    <t>ТП2 Т1 (яч.19)</t>
  </si>
  <si>
    <t>ДТК-1 (яч.17)</t>
  </si>
  <si>
    <t>АТК (яч.16)</t>
  </si>
  <si>
    <t>ТСН-1 (яч.20)</t>
  </si>
  <si>
    <t>Небаланс по шине 3С 10 кВ</t>
  </si>
  <si>
    <t>4С 10 кВ</t>
  </si>
  <si>
    <t>В 10 кВ Т№2 4С</t>
  </si>
  <si>
    <t>ТСН-2 (яч.25)</t>
  </si>
  <si>
    <t>ТП1 Т2 (яч.27)</t>
  </si>
  <si>
    <t>ТП2 Т2 (яч.28)</t>
  </si>
  <si>
    <t>ДТК-2 (яч.29)</t>
  </si>
  <si>
    <t>Небаланс по шине 4С 10 кВ</t>
  </si>
  <si>
    <t>Степченков</t>
  </si>
  <si>
    <t>Хмара</t>
  </si>
  <si>
    <t>Царегородцев</t>
  </si>
  <si>
    <t>Контрольные замеры по ПС 110/35/6 кВ Коксовая</t>
  </si>
  <si>
    <t>1СШ</t>
  </si>
  <si>
    <t>2СШ</t>
  </si>
  <si>
    <t>№3</t>
  </si>
  <si>
    <t>№4</t>
  </si>
  <si>
    <t>№5</t>
  </si>
  <si>
    <t>в резерве</t>
  </si>
  <si>
    <t>Т№5 - НН</t>
  </si>
  <si>
    <t>Т№3 - НН1</t>
  </si>
  <si>
    <t>Т№4 - НН1</t>
  </si>
  <si>
    <t>Т№3 - НН2</t>
  </si>
  <si>
    <t>Т№4 - НН2</t>
  </si>
  <si>
    <t>1СШ 110 кВ</t>
  </si>
  <si>
    <t>В 110 кВ Т№1 1СШ</t>
  </si>
  <si>
    <t>В 110 кВ Т№3 1СШ</t>
  </si>
  <si>
    <t>В 110 кВ Т№5 1СШ</t>
  </si>
  <si>
    <t>НТМК 1 (яч.1)</t>
  </si>
  <si>
    <t>Небаланс по шине 1СШ 110 кВ</t>
  </si>
  <si>
    <t>2СШ 110 кВ</t>
  </si>
  <si>
    <t>В 110 кВ Т№2 2СШ</t>
  </si>
  <si>
    <t>В 110 кВ Т№4 2СШ</t>
  </si>
  <si>
    <t>НТМК 2 (яч.3)</t>
  </si>
  <si>
    <t>Небаланс по шине 2СШ 110 кВ</t>
  </si>
  <si>
    <t>Небаланс по шинам 110 кВ</t>
  </si>
  <si>
    <t>АКОС-1 (яч.3)</t>
  </si>
  <si>
    <t>АКОС-2 (яч.4)</t>
  </si>
  <si>
    <t>АКОС-3 (яч.13)</t>
  </si>
  <si>
    <t>АКОС-4 (яч.14)</t>
  </si>
  <si>
    <t>3С 35 кВ</t>
  </si>
  <si>
    <t>В 35 кВ Т№5 3С</t>
  </si>
  <si>
    <t>Небаланс по шине 3С 35 кВ</t>
  </si>
  <si>
    <t>В 6 кВ Т№3 1С</t>
  </si>
  <si>
    <t>1-81 (яч.1,2)</t>
  </si>
  <si>
    <t>2-79 (яч.12)</t>
  </si>
  <si>
    <t>1-18 (яч.14)</t>
  </si>
  <si>
    <t>1-299 (яч.15)</t>
  </si>
  <si>
    <t>1-60 (яч.18)</t>
  </si>
  <si>
    <t>2-459, ПС 466 (яч.23)</t>
  </si>
  <si>
    <t>В 6 кВ Т№4 2С</t>
  </si>
  <si>
    <t>ТСН-1 (яч.26)</t>
  </si>
  <si>
    <t>2-60 (яч.28)</t>
  </si>
  <si>
    <t>3-18 (яч.30)</t>
  </si>
  <si>
    <t>3С 6 кВ</t>
  </si>
  <si>
    <t>В 6 кВ Т№3 3С</t>
  </si>
  <si>
    <t>1-59 (яч.82)</t>
  </si>
  <si>
    <t>ТСН-2 (яч.79)</t>
  </si>
  <si>
    <t>3-299 (яч.73)</t>
  </si>
  <si>
    <t>2-295 (яч.72)</t>
  </si>
  <si>
    <t>Небаланс по шине 3С 6 кВ</t>
  </si>
  <si>
    <t>4С 6 кВ</t>
  </si>
  <si>
    <t>В 6 кВ Т№4 4С</t>
  </si>
  <si>
    <t>2-59 (яч.68)</t>
  </si>
  <si>
    <t>3-81 (яч.55,56)</t>
  </si>
  <si>
    <t>Небаланс по шине 4С 6 кВ</t>
  </si>
  <si>
    <t>Черемных</t>
  </si>
  <si>
    <t>Немыкина</t>
  </si>
  <si>
    <t>Степченкова</t>
  </si>
  <si>
    <t>Лаврененко</t>
  </si>
  <si>
    <t>Контрольные замеры по ПС 110/10/6 кВ Прокатная</t>
  </si>
  <si>
    <t>СВ 110 кВ 1СШ-2СШ</t>
  </si>
  <si>
    <t>НТМК</t>
  </si>
  <si>
    <t>Вязовская 1</t>
  </si>
  <si>
    <t>СВ 110 кВ 2СШ-1СШ</t>
  </si>
  <si>
    <t>Вязовская 2</t>
  </si>
  <si>
    <t>В 10 кВ Т№3 1С</t>
  </si>
  <si>
    <t>СВ 10 кВ 1С-3С</t>
  </si>
  <si>
    <t>2-73 (яч.2)</t>
  </si>
  <si>
    <t>1-73 (яч.4)</t>
  </si>
  <si>
    <t>В 10 кВ Т№3 2С</t>
  </si>
  <si>
    <t>СВ 10 кВ 2С-4С</t>
  </si>
  <si>
    <t>2-75 (яч.16)</t>
  </si>
  <si>
    <t>2-76 (яч.24)</t>
  </si>
  <si>
    <t>В 10 кВ Т№4 3С</t>
  </si>
  <si>
    <t>СВ 10 кВ 3С-1С</t>
  </si>
  <si>
    <t>1-75 (яч.17)</t>
  </si>
  <si>
    <t>1-76 (яч.23)</t>
  </si>
  <si>
    <t>1-71 (яч.35)</t>
  </si>
  <si>
    <t>В 10 кВ Т№4 4С</t>
  </si>
  <si>
    <t>СВ 10 кВ 4С-2С</t>
  </si>
  <si>
    <t>2-71 (яч.38)</t>
  </si>
  <si>
    <t>1-74 (яч.40)</t>
  </si>
  <si>
    <t>2-74 (яч.44)</t>
  </si>
  <si>
    <t>СВ 6 кВ 1С-3С</t>
  </si>
  <si>
    <t>1-54 (яч.5)</t>
  </si>
  <si>
    <t>1-298 (яч.7)</t>
  </si>
  <si>
    <t>ТСН-1 (яч.9)</t>
  </si>
  <si>
    <t>1-70 (яч.11)</t>
  </si>
  <si>
    <t>2-52 (яч.17)</t>
  </si>
  <si>
    <t>В 6 кВ Т№1 2С</t>
  </si>
  <si>
    <t>СВ 6 кВ 2С-4С</t>
  </si>
  <si>
    <t>1-35 (яч.4)</t>
  </si>
  <si>
    <t>1-30 (яч.6)</t>
  </si>
  <si>
    <t>2-72 (яч.10)</t>
  </si>
  <si>
    <t>3-53 (яч.16)</t>
  </si>
  <si>
    <t>Арсенал-НТ (яч.18)</t>
  </si>
  <si>
    <t>В 6 кВ Т№2 3С</t>
  </si>
  <si>
    <t>СВ 6 кВ 3С-1С</t>
  </si>
  <si>
    <t>2-30 (яч.29)</t>
  </si>
  <si>
    <t>1-53 (яч.33)</t>
  </si>
  <si>
    <t>1-72 (яч.35)</t>
  </si>
  <si>
    <t>1-52 (яч.43)</t>
  </si>
  <si>
    <t>В 6 кВ Т№2 4С</t>
  </si>
  <si>
    <t>СВ 6 кВ 4С-2С</t>
  </si>
  <si>
    <t>3-52 (яч.30)</t>
  </si>
  <si>
    <t>2-54 (яч.36)</t>
  </si>
  <si>
    <t>2-70 (яч.38)</t>
  </si>
  <si>
    <t>2-298 (яч.40)</t>
  </si>
  <si>
    <t>ТСН-2 (яч.42)</t>
  </si>
  <si>
    <t>2-35 (яч.48)</t>
  </si>
  <si>
    <t>Жилякова</t>
  </si>
  <si>
    <t>Лукьянова</t>
  </si>
  <si>
    <t>Бушина</t>
  </si>
  <si>
    <t>Контрольные замеры по ПС 110/6 кВ Обжиговая</t>
  </si>
  <si>
    <t>ТСН</t>
  </si>
  <si>
    <t>СШ (С)</t>
  </si>
  <si>
    <t>ТСН№1</t>
  </si>
  <si>
    <t>ТСН№2</t>
  </si>
  <si>
    <t>1С, 2С</t>
  </si>
  <si>
    <t>1-464 (яч.2)</t>
  </si>
  <si>
    <t>1-461 (яч.3)</t>
  </si>
  <si>
    <t>1-463 (яч.4)</t>
  </si>
  <si>
    <t>2-463 (яч.7)</t>
  </si>
  <si>
    <t>1-462 (яч.8)</t>
  </si>
  <si>
    <t>2-464 (яч.12)</t>
  </si>
  <si>
    <t>2-462 (яч.13)</t>
  </si>
  <si>
    <t>2-461 (яч.14)</t>
  </si>
  <si>
    <t>ДОФ-3 (яч.16)</t>
  </si>
  <si>
    <t>Липовцев</t>
  </si>
  <si>
    <t>Абросимов</t>
  </si>
  <si>
    <t>Контрольные замеры по ПС 110/6 кВ НТМК</t>
  </si>
  <si>
    <t>3СШ</t>
  </si>
  <si>
    <t>Т№3 - НН</t>
  </si>
  <si>
    <t>4СШ</t>
  </si>
  <si>
    <t>Тагил 1 (яч.1)</t>
  </si>
  <si>
    <t>Прокатная (яч.3)</t>
  </si>
  <si>
    <t>Коксовая 1 (яч.5)</t>
  </si>
  <si>
    <t>Связь 1 (яч.10)</t>
  </si>
  <si>
    <t>Тагил 2 (яч.2)</t>
  </si>
  <si>
    <t>Коксовая 2 (яч.7)</t>
  </si>
  <si>
    <t>Связь 2 (яч.9)</t>
  </si>
  <si>
    <t>1СШ 6 кВ</t>
  </si>
  <si>
    <t>В 6 кВ Т№1 1СШ</t>
  </si>
  <si>
    <t>СВ 6 кВ 1СШ-3СШ</t>
  </si>
  <si>
    <t>4-61 (яч.39)</t>
  </si>
  <si>
    <t>1-37 (яч.37)</t>
  </si>
  <si>
    <t>1-14 (яч.35)</t>
  </si>
  <si>
    <t>1-8 (яч.33)</t>
  </si>
  <si>
    <t>1-ТЭЦ (яч.31)</t>
  </si>
  <si>
    <t>3-10 (яч.25)</t>
  </si>
  <si>
    <t>7-ПВС (яч.15)</t>
  </si>
  <si>
    <t>2-57 (яч.13)</t>
  </si>
  <si>
    <t>3-ТЭЦ (яч.11)</t>
  </si>
  <si>
    <t>1-9 (яч.7)</t>
  </si>
  <si>
    <t>1-36 (яч.5)</t>
  </si>
  <si>
    <t>ТСН-1 (яч.3)</t>
  </si>
  <si>
    <t>Небаланс по шине 1СШ 6 кВ</t>
  </si>
  <si>
    <t>2СШ 6 кВ</t>
  </si>
  <si>
    <t>В 6 кВ Т№2 2СШ</t>
  </si>
  <si>
    <t>СВ 6 кВ 2СШ-4СШ</t>
  </si>
  <si>
    <t>ТСН-2 (яч.4)</t>
  </si>
  <si>
    <t>2-37 (яч.6)</t>
  </si>
  <si>
    <t>2-8 (яч.8)</t>
  </si>
  <si>
    <t>2-ТЭЦ (яч.12)</t>
  </si>
  <si>
    <t>2-36 (яч.14)</t>
  </si>
  <si>
    <t>4-ТЭЦ (яч.16)</t>
  </si>
  <si>
    <t>2-17 (яч.18)</t>
  </si>
  <si>
    <t>4-10 (яч.26)</t>
  </si>
  <si>
    <t>2-61 (яч.32)</t>
  </si>
  <si>
    <t>2-9 (яч.34)</t>
  </si>
  <si>
    <t>2-14 (яч.36)</t>
  </si>
  <si>
    <t>8-ПВС (яч.38)</t>
  </si>
  <si>
    <t>Небаланс по шине 2СШ 6 кВ</t>
  </si>
  <si>
    <t>3СШ 6 кВ</t>
  </si>
  <si>
    <t>В 6 кВ Т№3 3СШ</t>
  </si>
  <si>
    <t>СВ 6 кВ 3СШ-4СШ</t>
  </si>
  <si>
    <t>СВ 6 кВ 3СШ-1СШ</t>
  </si>
  <si>
    <t>3-11 (яч.29)</t>
  </si>
  <si>
    <t>1-11 (яч.27)</t>
  </si>
  <si>
    <t>1-10а (яч.23)</t>
  </si>
  <si>
    <t>Небаланс по шине 3СШ 6 кВ</t>
  </si>
  <si>
    <t>4СШ 6 кВ</t>
  </si>
  <si>
    <t>СВ 6 кВ 4СШ-3СШ</t>
  </si>
  <si>
    <t>СВ 6 кВ 4СШ-2СШ</t>
  </si>
  <si>
    <t>2-10а (яч.24)</t>
  </si>
  <si>
    <t>2-11 (яч.28)</t>
  </si>
  <si>
    <t>4-11 (яч.30)</t>
  </si>
  <si>
    <t>Небаланс по шине 4СШ 6 кВ</t>
  </si>
  <si>
    <t>Починина</t>
  </si>
  <si>
    <t>Петренко</t>
  </si>
  <si>
    <t>Спиридонов</t>
  </si>
  <si>
    <t>Контрольные замеры по ПС 110/6 кВ Нижняя</t>
  </si>
  <si>
    <t>1-12 (яч.19)</t>
  </si>
  <si>
    <t>1-8 (яч.18)</t>
  </si>
  <si>
    <t>МПГЭС ВЛ-17 (яч.17)</t>
  </si>
  <si>
    <t>1-11 (яч.15)</t>
  </si>
  <si>
    <t>1-4 (яч.12)</t>
  </si>
  <si>
    <t>1-2 (яч.10)</t>
  </si>
  <si>
    <t>1-9 (яч.9)</t>
  </si>
  <si>
    <t>1-КТП-10 (яч.8)</t>
  </si>
  <si>
    <t>МПГЭС ВЛ-6 (яч.6)</t>
  </si>
  <si>
    <t>1-5 (яч.4)</t>
  </si>
  <si>
    <t>УК3, УК4 (яч.51)</t>
  </si>
  <si>
    <t>МПГЭС ВЛ-42 (яч.42)</t>
  </si>
  <si>
    <t>2-5 (яч.40)</t>
  </si>
  <si>
    <t>2-4 (яч.37)</t>
  </si>
  <si>
    <t>2-2 (яч.36)</t>
  </si>
  <si>
    <t>2-9 (яч.35)</t>
  </si>
  <si>
    <t>2-11 (яч.33)</t>
  </si>
  <si>
    <t>2-8 (яч.31)</t>
  </si>
  <si>
    <t>2-КТП-10 (яч.30)</t>
  </si>
  <si>
    <t>МПГЭС ВЛ-29 (яч.29)</t>
  </si>
  <si>
    <t>2-12 (яч.28)</t>
  </si>
  <si>
    <t xml:space="preserve"> КТП Кузница (яч.27)</t>
  </si>
  <si>
    <t>УК1, УК2 (яч.45)</t>
  </si>
  <si>
    <t>Тр 91 Т-1 (яч.74)</t>
  </si>
  <si>
    <t>ФКУ (яч.76)</t>
  </si>
  <si>
    <t>Тр 91 Т-2 (яч.77)</t>
  </si>
  <si>
    <t>Шупенько</t>
  </si>
  <si>
    <t>Антипина</t>
  </si>
  <si>
    <t>Шнянина</t>
  </si>
  <si>
    <t>Контрольные замеры по ПС 110/6 кВ Кислородная</t>
  </si>
  <si>
    <t>1С 110 кВ</t>
  </si>
  <si>
    <t>В 110 кВ Т№1 1С</t>
  </si>
  <si>
    <t>СВ 110 кВ 1С-2С</t>
  </si>
  <si>
    <t>Вязовская</t>
  </si>
  <si>
    <t>Небаланс по шине 1С 110 кВ</t>
  </si>
  <si>
    <t>2С 110 кВ</t>
  </si>
  <si>
    <t>В 110 кВ Т№2 2С</t>
  </si>
  <si>
    <t>СВ 110 кВ 2С-1С</t>
  </si>
  <si>
    <t>Тагил</t>
  </si>
  <si>
    <t>Небаланс по шине 2С 110 кВ</t>
  </si>
  <si>
    <t>1-245 (яч.2)</t>
  </si>
  <si>
    <t>1-51 (яч.2)</t>
  </si>
  <si>
    <t>1-12 (яч.5)</t>
  </si>
  <si>
    <t>1-38 (яч.7)</t>
  </si>
  <si>
    <t>1-252 (яч.7)</t>
  </si>
  <si>
    <t>1-44 (яч.9)</t>
  </si>
  <si>
    <t>1-48 (яч.11)</t>
  </si>
  <si>
    <t>1-426 (яч.11)</t>
  </si>
  <si>
    <t>1-39 (яч.12)</t>
  </si>
  <si>
    <t>1-26 (яч.13)</t>
  </si>
  <si>
    <t>3-12 (яч.15)</t>
  </si>
  <si>
    <t>2-39 (яч.18)</t>
  </si>
  <si>
    <t>2-38 (яч.19)</t>
  </si>
  <si>
    <t>2-252 (яч.19)</t>
  </si>
  <si>
    <t>2-44 (яч.21)</t>
  </si>
  <si>
    <t>2-48 (яч.23)</t>
  </si>
  <si>
    <t>2-426 (яч.23)</t>
  </si>
  <si>
    <t>2-245 (яч.25)</t>
  </si>
  <si>
    <t>Тагилспецстрой (яч.26)</t>
  </si>
  <si>
    <t>2-51 (яч.26)</t>
  </si>
  <si>
    <t>2-640 (яч.27)</t>
  </si>
  <si>
    <t>2-26 (яч.27)</t>
  </si>
  <si>
    <t>Толмачев</t>
  </si>
  <si>
    <t>Суетина</t>
  </si>
  <si>
    <t>ОВБ ОДС</t>
  </si>
  <si>
    <t>Контрольные замеры по ПС 110/6 кВ Доменная</t>
  </si>
  <si>
    <t>1-К 1500 (яч.38)</t>
  </si>
  <si>
    <t>2-450 (яч.37)</t>
  </si>
  <si>
    <t>1-ТД1 (яч.37)</t>
  </si>
  <si>
    <t>Резервный ввод 2 ПС 25(яч.37)</t>
  </si>
  <si>
    <t>ТСН-1 (яч.37)</t>
  </si>
  <si>
    <t>10-К 1500 (яч.36)</t>
  </si>
  <si>
    <t>1-55 (яч.4)</t>
  </si>
  <si>
    <t>4-ТД1 (яч.4)</t>
  </si>
  <si>
    <t>Резервный ввод 2 ПС 24(яч.31)</t>
  </si>
  <si>
    <t>2-55 (яч.9)</t>
  </si>
  <si>
    <t>2-К 1500 (яч.8)</t>
  </si>
  <si>
    <t>8-К 1500 (яч.33)</t>
  </si>
  <si>
    <t>1-450 (яч.6)</t>
  </si>
  <si>
    <t>ТСН-2 (яч.6)</t>
  </si>
  <si>
    <t>ПС 300 (яч.6)</t>
  </si>
  <si>
    <t>В 6 кВ Т№1 3С</t>
  </si>
  <si>
    <t>1-452 (яч.11)</t>
  </si>
  <si>
    <t>1-ТД2 (яч.11)</t>
  </si>
  <si>
    <t>2-2 (яч.11)</t>
  </si>
  <si>
    <t>ДАК-1 (яч.30)</t>
  </si>
  <si>
    <t>7-К 1500 (яч.13)</t>
  </si>
  <si>
    <t>Резерв (яч.29)</t>
  </si>
  <si>
    <t>4-К 1500 (яч.14)</t>
  </si>
  <si>
    <t>1-451 (яч.28)</t>
  </si>
  <si>
    <t>12-К 1500 (яч.27)</t>
  </si>
  <si>
    <t>2-451 (яч.26)</t>
  </si>
  <si>
    <t>Т7 ТЭЦ (яч.26)</t>
  </si>
  <si>
    <t>2-452  (яч.26)</t>
  </si>
  <si>
    <t>4-ТД2 (яч.24)</t>
  </si>
  <si>
    <t>ДАК-3 (яч.19)</t>
  </si>
  <si>
    <t>9-К 1500 (яч.23)</t>
  </si>
  <si>
    <t>Шихалеева</t>
  </si>
  <si>
    <t>Архиреева</t>
  </si>
  <si>
    <t>Соколова</t>
  </si>
  <si>
    <t>Контрольные замеры по ПС 35/6 кВ Шахта</t>
  </si>
  <si>
    <t>1СШ 35 кВ</t>
  </si>
  <si>
    <t>В 35 кВ Т№1 1СШ</t>
  </si>
  <si>
    <t>Лебяжка (яч.1)</t>
  </si>
  <si>
    <t>Небаланс по шине 1СШ 35 кВ</t>
  </si>
  <si>
    <t>2СШ 35 кВ</t>
  </si>
  <si>
    <t>В 35 кВ Т№2 2СШ</t>
  </si>
  <si>
    <t>Районная (яч.2)</t>
  </si>
  <si>
    <t>Небаланс по шине 2СШ 35 кВ</t>
  </si>
  <si>
    <t>ПС Насосная-1 ф.1 (яч.4)</t>
  </si>
  <si>
    <t>ИП Садилов (яч.20)</t>
  </si>
  <si>
    <t>Кирпичный завод (яч.15)</t>
  </si>
  <si>
    <t>Западный карьер (яч.16)</t>
  </si>
  <si>
    <t>ПС Насосная-1 ф.2 (яч.17)</t>
  </si>
  <si>
    <t xml:space="preserve">Федорахина Е.Ю.                </t>
  </si>
  <si>
    <t>Контрольные замеры по ПС 110/6 кВ Обогатительная</t>
  </si>
  <si>
    <t>ГЛК  Гора Долгая ф.1 (яч.31)</t>
  </si>
  <si>
    <t>Литейка 1 (яч.29)</t>
  </si>
  <si>
    <t>ПС Каменск.насосн.ф.2 (яч.27)</t>
  </si>
  <si>
    <t>ПС Шахта 13 ф.1 (яч.25)</t>
  </si>
  <si>
    <t>ПС РП-1 ф.1 (яч.23)</t>
  </si>
  <si>
    <t>Грат №4 (яч.21)</t>
  </si>
  <si>
    <t>Землесосн.станция Т-1 (яч.19)</t>
  </si>
  <si>
    <t>ТП-5 Т 630кВа (яч.7)</t>
  </si>
  <si>
    <t>ТП-4 Т-1 1000кВа (яч.9)</t>
  </si>
  <si>
    <t>В РП-1 Мельница 3 (яч.13)</t>
  </si>
  <si>
    <t>В РП-1 Мельница 4 (яч.15)</t>
  </si>
  <si>
    <t>В РП-1 Мельница 5 (яч.11)</t>
  </si>
  <si>
    <t>ТП-4 Т-2 1000кВа (яч.10)</t>
  </si>
  <si>
    <t>ТП РСЦ Т 180кВа (яч.8)</t>
  </si>
  <si>
    <t>Землесосн.станция Т-2 (яч.2)</t>
  </si>
  <si>
    <t>ТП-3 Т 630кВа (яч.20)</t>
  </si>
  <si>
    <t>Литейка 2 (яч.22)</t>
  </si>
  <si>
    <t>ПС РП-1 ф.2 (яч.24)</t>
  </si>
  <si>
    <t>ПС Шахта 13 ф.2 (яч.26)</t>
  </si>
  <si>
    <t>ПС Каменск.насосн.ф.1 (яч.28)</t>
  </si>
  <si>
    <t>ГЛК Гора Долгая ф.2 (яч.30)</t>
  </si>
  <si>
    <t>Грат №3 (яч.32)</t>
  </si>
  <si>
    <t>В РП-2 Мельница 1 (яч.20)</t>
  </si>
  <si>
    <t>В РП-2 Мельница 2 (яч.16)</t>
  </si>
  <si>
    <t xml:space="preserve">Федорахина Е.Ю.  </t>
  </si>
  <si>
    <t>Контрольные замеры по ПС 35/6 кВ Горная</t>
  </si>
  <si>
    <t>Горбуново (яч.1)</t>
  </si>
  <si>
    <t>Леба (яч.26)</t>
  </si>
  <si>
    <t>Штурмовой (яч.13)</t>
  </si>
  <si>
    <t>ТСН-1 (яч.22)</t>
  </si>
  <si>
    <t>Голый камень (яч.16)</t>
  </si>
  <si>
    <t>Экскаваторы РОР (яч.15)</t>
  </si>
  <si>
    <t>Таркус-1 (яч.3)</t>
  </si>
  <si>
    <t xml:space="preserve">Начальник ОДС </t>
  </si>
  <si>
    <t>Контрольные замеры по ПС 110/6 кВ Магнетитовая</t>
  </si>
  <si>
    <t>ПС Закладочн. комплекс (яч.1)</t>
  </si>
  <si>
    <t>ПС-11 ф.1 (яч.3)</t>
  </si>
  <si>
    <t>ПС Компрессорная ф.1 (яч.9)</t>
  </si>
  <si>
    <t>ЦПП гор.-450м ф.1 (яч.11)</t>
  </si>
  <si>
    <t>ЦПП гор.-130м ф.1 (яч.13)</t>
  </si>
  <si>
    <t>ПС Котельная ф.1 (яч.15)</t>
  </si>
  <si>
    <t>Машинное отеление ф.1 (яч.12)</t>
  </si>
  <si>
    <t>ПС ВЖР ф.1 (яч.8)</t>
  </si>
  <si>
    <t>ПС Нососная-130 гор. ф.1(яч.6)</t>
  </si>
  <si>
    <t>Двигатель шахта 15 ф.2 (яч.10)</t>
  </si>
  <si>
    <t>ПС Копер ф.1 (яч.14)</t>
  </si>
  <si>
    <t>Ш. Клет.подъем.машина (яч.16)</t>
  </si>
  <si>
    <t>ПС Компрессорная ф.2 (яч.25)</t>
  </si>
  <si>
    <t>ЦПП гор.-130м ф.2 (яч.29)</t>
  </si>
  <si>
    <t>ЦПП гор.-450м ф.2 (яч.33)</t>
  </si>
  <si>
    <t>ПС ВЖР ф.2 (яч.31)</t>
  </si>
  <si>
    <t>ПС Котельная ф.2 (яч.27)</t>
  </si>
  <si>
    <t>ПС-11 ф.2 (яч.35)</t>
  </si>
  <si>
    <t>ПС Насосная-130 гор.ф.2(яч.40</t>
  </si>
  <si>
    <t>Машинное отеление ф.2 (яч.32)</t>
  </si>
  <si>
    <t>Двигатель шахта 15 ф.1 (яч.34)</t>
  </si>
  <si>
    <t>ТП-7 Т 630кВа (яч.42)</t>
  </si>
  <si>
    <t>Ш. Клет. подъем.машина(яч.26)</t>
  </si>
  <si>
    <t>ПС Копер ф.2 (яч.28)</t>
  </si>
  <si>
    <t xml:space="preserve">Федорахина Е.Ю.                    </t>
  </si>
  <si>
    <t>Контрольные замеры по ПС 110/6 кВ Евстюниха</t>
  </si>
  <si>
    <t>Сад Горняк 2 (яч.27)</t>
  </si>
  <si>
    <t>ТП Котельная шахты Т-1 (яч.31</t>
  </si>
  <si>
    <t>Компрессор 5 (яч.33)</t>
  </si>
  <si>
    <t>ПС Калориферная ф.1 (яч.35)</t>
  </si>
  <si>
    <t>ПС Фланговая ф.1 (яч.19)</t>
  </si>
  <si>
    <t>ПС АБК ф.1 (яч.17)</t>
  </si>
  <si>
    <t>Поселок Евстюниха (яч.15)</t>
  </si>
  <si>
    <t>Компрессор 2 (яч.11)</t>
  </si>
  <si>
    <t>Компрессор 1 (яч.9)</t>
  </si>
  <si>
    <t>Скиповый подъем (яч.7)</t>
  </si>
  <si>
    <t>ЦПП-0,00гор. ф.1 (яч.3)</t>
  </si>
  <si>
    <t>ЦПП-240гор. ф.1 (яч.1)</t>
  </si>
  <si>
    <t>ЦПП-240гор. ф.2 (яч.2)</t>
  </si>
  <si>
    <t>ЦПП-0,00гор. ф.2 (яч.4)</t>
  </si>
  <si>
    <t>Компрессор 4 (яч.8)</t>
  </si>
  <si>
    <t>Компрессор 3 (яч.10)</t>
  </si>
  <si>
    <t>ПС АБК ф.2 (яч.14)</t>
  </si>
  <si>
    <t>ТП Насосн 1 подъема 1 (яч.16)</t>
  </si>
  <si>
    <t>УМП (яч.18)</t>
  </si>
  <si>
    <t>ПС Фланговая ф.2 (яч.20)</t>
  </si>
  <si>
    <t>ПС Калориферная ф.2 (яч.36)</t>
  </si>
  <si>
    <t>Клетьевой подъем (яч.34)</t>
  </si>
  <si>
    <t>ТП Котельная шахты Т-2 (яч.32</t>
  </si>
  <si>
    <t>Двигатель СД-2500 (яч.26)</t>
  </si>
  <si>
    <t>Начальник  ОДС</t>
  </si>
  <si>
    <t xml:space="preserve">Федорахина Е.Ю.               </t>
  </si>
  <si>
    <t>И.о. Технического директора</t>
  </si>
  <si>
    <t>филиала ООО "ЕвразЭнергоТранс" в г. Нижний Тагил</t>
  </si>
  <si>
    <t>С.В. Шпаков</t>
  </si>
  <si>
    <t>Начальник ЦСиП ВГОК</t>
  </si>
  <si>
    <t>Д.Е. Боровков</t>
  </si>
  <si>
    <t>И.о. технического директора</t>
  </si>
  <si>
    <t>И.о. начальника ЦСиП НТМК</t>
  </si>
  <si>
    <t>Е.В. Потапов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</si>
</sst>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164" fontId="1" fillId="0" borderId="14" xfId="0" applyNumberFormat="1" applyFont="1" applyBorder="1"/>
    <xf numFmtId="0" fontId="2" fillId="0" borderId="36" xfId="0" applyFont="1" applyBorder="1" applyAlignment="1">
      <alignment horizontal="center" vertical="center"/>
    </xf>
    <xf numFmtId="0" fontId="1" fillId="0" borderId="35" xfId="0" applyFont="1" applyBorder="1"/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8" xfId="0" applyFont="1" applyBorder="1"/>
    <xf numFmtId="164" fontId="1" fillId="0" borderId="13" xfId="0" applyNumberFormat="1" applyFont="1" applyBorder="1"/>
    <xf numFmtId="0" fontId="2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164" fontId="1" fillId="0" borderId="13" xfId="0" applyNumberFormat="1" applyFont="1" applyBorder="1"/>
    <xf numFmtId="0" fontId="1" fillId="0" borderId="18" xfId="0" applyFont="1" applyBorder="1"/>
    <xf numFmtId="0" fontId="1" fillId="0" borderId="13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3" fillId="0" borderId="0" xfId="0" applyFont="1" applyAlignment="1">
      <alignment horizontal="center" vertical="top"/>
    </xf>
    <xf numFmtId="0" fontId="1" fillId="0" borderId="0" xfId="0" applyFont="1"/>
    <xf numFmtId="2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/>
    <xf numFmtId="164" fontId="1" fillId="0" borderId="34" xfId="0" applyNumberFormat="1" applyFont="1" applyBorder="1"/>
    <xf numFmtId="165" fontId="1" fillId="0" borderId="12" xfId="0" applyNumberFormat="1" applyFont="1" applyBorder="1"/>
    <xf numFmtId="165" fontId="1" fillId="0" borderId="13" xfId="0" applyNumberFormat="1" applyFont="1" applyBorder="1"/>
    <xf numFmtId="2" fontId="9" fillId="0" borderId="13" xfId="0" applyNumberFormat="1" applyFont="1" applyBorder="1"/>
    <xf numFmtId="164" fontId="9" fillId="0" borderId="13" xfId="0" applyNumberFormat="1" applyFont="1" applyBorder="1"/>
    <xf numFmtId="164" fontId="9" fillId="0" borderId="34" xfId="0" applyNumberFormat="1" applyFont="1" applyBorder="1"/>
    <xf numFmtId="165" fontId="1" fillId="0" borderId="27" xfId="0" applyNumberFormat="1" applyFont="1" applyBorder="1"/>
    <xf numFmtId="164" fontId="1" fillId="0" borderId="18" xfId="0" applyNumberFormat="1" applyFont="1" applyBorder="1"/>
    <xf numFmtId="164" fontId="1" fillId="0" borderId="35" xfId="0" applyNumberFormat="1" applyFont="1" applyBorder="1"/>
    <xf numFmtId="165" fontId="1" fillId="0" borderId="28" xfId="0" applyNumberFormat="1" applyFont="1" applyBorder="1"/>
    <xf numFmtId="165" fontId="1" fillId="0" borderId="18" xfId="0" applyNumberFormat="1" applyFont="1" applyBorder="1"/>
    <xf numFmtId="2" fontId="9" fillId="0" borderId="18" xfId="0" applyNumberFormat="1" applyFont="1" applyBorder="1"/>
    <xf numFmtId="0" fontId="1" fillId="0" borderId="28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9" xfId="0" applyFont="1" applyBorder="1"/>
    <xf numFmtId="0" fontId="1" fillId="0" borderId="20" xfId="0" applyFont="1" applyBorder="1"/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5" fillId="0" borderId="18" xfId="0" applyNumberFormat="1" applyFont="1" applyBorder="1"/>
    <xf numFmtId="164" fontId="5" fillId="0" borderId="35" xfId="0" applyNumberFormat="1" applyFont="1" applyBorder="1"/>
    <xf numFmtId="165" fontId="1" fillId="0" borderId="17" xfId="0" applyNumberFormat="1" applyFont="1" applyBorder="1"/>
    <xf numFmtId="0" fontId="1" fillId="0" borderId="25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5" fontId="6" fillId="0" borderId="12" xfId="0" applyNumberFormat="1" applyFont="1" applyBorder="1"/>
    <xf numFmtId="0" fontId="6" fillId="0" borderId="13" xfId="0" applyFont="1" applyBorder="1"/>
    <xf numFmtId="2" fontId="6" fillId="0" borderId="13" xfId="0" applyNumberFormat="1" applyFont="1" applyBorder="1"/>
    <xf numFmtId="0" fontId="6" fillId="0" borderId="34" xfId="0" applyFont="1" applyBorder="1"/>
    <xf numFmtId="165" fontId="6" fillId="0" borderId="27" xfId="0" applyNumberFormat="1" applyFont="1" applyBorder="1"/>
    <xf numFmtId="0" fontId="1" fillId="0" borderId="3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165" fontId="6" fillId="0" borderId="22" xfId="0" applyNumberFormat="1" applyFont="1" applyBorder="1"/>
    <xf numFmtId="0" fontId="6" fillId="0" borderId="23" xfId="0" applyFont="1" applyBorder="1"/>
    <xf numFmtId="2" fontId="6" fillId="0" borderId="23" xfId="0" applyNumberFormat="1" applyFont="1" applyBorder="1"/>
    <xf numFmtId="0" fontId="6" fillId="0" borderId="36" xfId="0" applyFont="1" applyBorder="1"/>
    <xf numFmtId="165" fontId="6" fillId="0" borderId="37" xfId="0" applyNumberFormat="1" applyFont="1" applyBorder="1"/>
    <xf numFmtId="0" fontId="1" fillId="0" borderId="3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6" fillId="0" borderId="16" xfId="0" applyNumberFormat="1" applyFont="1" applyBorder="1"/>
    <xf numFmtId="164" fontId="6" fillId="0" borderId="16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right" indent="2"/>
    </xf>
    <xf numFmtId="164" fontId="6" fillId="0" borderId="30" xfId="0" applyNumberFormat="1" applyFont="1" applyBorder="1" applyAlignment="1">
      <alignment horizontal="right" indent="2"/>
    </xf>
    <xf numFmtId="164" fontId="6" fillId="0" borderId="32" xfId="0" applyNumberFormat="1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6" fillId="0" borderId="21" xfId="0" applyNumberFormat="1" applyFont="1" applyBorder="1"/>
    <xf numFmtId="164" fontId="6" fillId="0" borderId="21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right" indent="2"/>
    </xf>
    <xf numFmtId="164" fontId="6" fillId="0" borderId="26" xfId="0" applyNumberFormat="1" applyFont="1" applyBorder="1" applyAlignment="1">
      <alignment horizontal="right" indent="2"/>
    </xf>
    <xf numFmtId="164" fontId="6" fillId="0" borderId="25" xfId="0" applyNumberFormat="1" applyFont="1" applyBorder="1"/>
    <xf numFmtId="0" fontId="2" fillId="0" borderId="4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7" fillId="0" borderId="16" xfId="0" applyNumberFormat="1" applyFont="1" applyBorder="1"/>
    <xf numFmtId="2" fontId="7" fillId="0" borderId="16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right" indent="2"/>
    </xf>
    <xf numFmtId="2" fontId="7" fillId="0" borderId="30" xfId="0" applyNumberFormat="1" applyFont="1" applyBorder="1" applyAlignment="1">
      <alignment horizontal="right" indent="2"/>
    </xf>
    <xf numFmtId="0" fontId="1" fillId="0" borderId="3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2" fontId="7" fillId="0" borderId="24" xfId="0" applyNumberFormat="1" applyFont="1" applyBorder="1"/>
    <xf numFmtId="2" fontId="7" fillId="0" borderId="24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right" indent="2"/>
    </xf>
    <xf numFmtId="2" fontId="7" fillId="0" borderId="31" xfId="0" applyNumberFormat="1" applyFont="1" applyBorder="1" applyAlignment="1">
      <alignment horizontal="right" indent="2"/>
    </xf>
    <xf numFmtId="2" fontId="7" fillId="0" borderId="33" xfId="0" applyNumberFormat="1" applyFont="1" applyBorder="1"/>
    <xf numFmtId="2" fontId="7" fillId="0" borderId="32" xfId="0" applyNumberFormat="1" applyFont="1" applyBorder="1"/>
    <xf numFmtId="0" fontId="2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" fontId="8" fillId="0" borderId="21" xfId="0" applyNumberFormat="1" applyFont="1" applyBorder="1"/>
    <xf numFmtId="2" fontId="8" fillId="0" borderId="21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right" indent="2"/>
    </xf>
    <xf numFmtId="2" fontId="8" fillId="0" borderId="26" xfId="0" applyNumberFormat="1" applyFont="1" applyBorder="1" applyAlignment="1">
      <alignment horizontal="right" indent="2"/>
    </xf>
    <xf numFmtId="2" fontId="8" fillId="0" borderId="25" xfId="0" applyNumberFormat="1" applyFont="1" applyBorder="1"/>
    <xf numFmtId="0" fontId="4" fillId="0" borderId="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right" indent="8"/>
    </xf>
    <xf numFmtId="2" fontId="1" fillId="0" borderId="16" xfId="0" applyNumberFormat="1" applyFont="1" applyBorder="1" applyAlignment="1">
      <alignment horizontal="right" indent="8"/>
    </xf>
    <xf numFmtId="2" fontId="1" fillId="0" borderId="30" xfId="0" applyNumberFormat="1" applyFont="1" applyBorder="1" applyAlignment="1">
      <alignment horizontal="right" indent="8"/>
    </xf>
    <xf numFmtId="0" fontId="1" fillId="0" borderId="35" xfId="0" applyFont="1" applyBorder="1" applyAlignment="1">
      <alignment horizontal="center"/>
    </xf>
    <xf numFmtId="2" fontId="1" fillId="0" borderId="33" xfId="0" applyNumberFormat="1" applyFont="1" applyBorder="1" applyAlignment="1">
      <alignment horizontal="right" indent="8"/>
    </xf>
    <xf numFmtId="2" fontId="1" fillId="0" borderId="24" xfId="0" applyNumberFormat="1" applyFont="1" applyBorder="1" applyAlignment="1">
      <alignment horizontal="right" indent="8"/>
    </xf>
    <xf numFmtId="2" fontId="1" fillId="0" borderId="31" xfId="0" applyNumberFormat="1" applyFont="1" applyBorder="1" applyAlignment="1">
      <alignment horizontal="right" indent="8"/>
    </xf>
    <xf numFmtId="0" fontId="2" fillId="0" borderId="3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1" fillId="0" borderId="25" xfId="0" applyNumberFormat="1" applyFont="1" applyBorder="1" applyAlignment="1">
      <alignment horizontal="right" indent="8"/>
    </xf>
    <xf numFmtId="2" fontId="1" fillId="0" borderId="21" xfId="0" applyNumberFormat="1" applyFont="1" applyBorder="1" applyAlignment="1">
      <alignment horizontal="right" indent="8"/>
    </xf>
    <xf numFmtId="2" fontId="1" fillId="0" borderId="26" xfId="0" applyNumberFormat="1" applyFont="1" applyBorder="1" applyAlignment="1">
      <alignment horizontal="right" indent="8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41" xfId="0" applyFont="1" applyBorder="1"/>
    <xf numFmtId="165" fontId="1" fillId="0" borderId="44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41" xfId="0" applyNumberFormat="1" applyFont="1" applyBorder="1"/>
    <xf numFmtId="2" fontId="5" fillId="0" borderId="18" xfId="0" applyNumberFormat="1" applyFont="1" applyBorder="1"/>
    <xf numFmtId="2" fontId="5" fillId="0" borderId="35" xfId="0" applyNumberFormat="1" applyFont="1" applyBorder="1"/>
    <xf numFmtId="165" fontId="5" fillId="0" borderId="28" xfId="0" applyNumberFormat="1" applyFont="1" applyBorder="1"/>
    <xf numFmtId="165" fontId="5" fillId="0" borderId="18" xfId="0" applyNumberFormat="1" applyFont="1" applyBorder="1"/>
    <xf numFmtId="0" fontId="2" fillId="0" borderId="28" xfId="0" applyFont="1" applyBorder="1"/>
    <xf numFmtId="0" fontId="2" fillId="0" borderId="18" xfId="0" applyFont="1" applyBorder="1"/>
    <xf numFmtId="2" fontId="9" fillId="0" borderId="35" xfId="0" applyNumberFormat="1" applyFont="1" applyBorder="1"/>
    <xf numFmtId="0" fontId="7" fillId="0" borderId="3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5" fontId="6" fillId="0" borderId="23" xfId="0" applyNumberFormat="1" applyFont="1" applyBorder="1"/>
    <xf numFmtId="2" fontId="6" fillId="0" borderId="36" xfId="0" applyNumberFormat="1" applyFont="1" applyBorder="1"/>
    <xf numFmtId="0" fontId="7" fillId="0" borderId="4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165" fontId="6" fillId="0" borderId="45" xfId="0" applyNumberFormat="1" applyFont="1" applyBorder="1"/>
    <xf numFmtId="165" fontId="6" fillId="0" borderId="15" xfId="0" applyNumberFormat="1" applyFont="1" applyBorder="1"/>
    <xf numFmtId="2" fontId="6" fillId="0" borderId="15" xfId="0" applyNumberFormat="1" applyFont="1" applyBorder="1"/>
    <xf numFmtId="2" fontId="6" fillId="0" borderId="42" xfId="0" applyNumberFormat="1" applyFont="1" applyBorder="1"/>
    <xf numFmtId="0" fontId="7" fillId="0" borderId="4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65" fontId="7" fillId="0" borderId="46" xfId="0" applyNumberFormat="1" applyFont="1" applyBorder="1"/>
    <xf numFmtId="165" fontId="7" fillId="0" borderId="10" xfId="0" applyNumberFormat="1" applyFont="1" applyBorder="1"/>
    <xf numFmtId="2" fontId="7" fillId="0" borderId="10" xfId="0" applyNumberFormat="1" applyFont="1" applyBorder="1"/>
    <xf numFmtId="2" fontId="7" fillId="0" borderId="43" xfId="0" applyNumberFormat="1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6" xfId="0" applyFont="1" applyBorder="1" applyAlignment="1">
      <alignment horizontal="right" indent="1"/>
    </xf>
    <xf numFmtId="0" fontId="2" fillId="0" borderId="3" xfId="0" applyFont="1" applyBorder="1" applyAlignment="1">
      <alignment horizontal="right" indent="1"/>
    </xf>
    <xf numFmtId="0" fontId="2" fillId="0" borderId="4" xfId="0" applyFont="1" applyBorder="1" applyAlignment="1">
      <alignment horizontal="right" indent="1"/>
    </xf>
    <xf numFmtId="165" fontId="9" fillId="0" borderId="28" xfId="0" applyNumberFormat="1" applyFont="1" applyBorder="1"/>
    <xf numFmtId="165" fontId="9" fillId="0" borderId="18" xfId="0" applyNumberFormat="1" applyFont="1" applyBorder="1"/>
    <xf numFmtId="2" fontId="1" fillId="0" borderId="18" xfId="0" applyNumberFormat="1" applyFont="1" applyBorder="1"/>
    <xf numFmtId="164" fontId="9" fillId="0" borderId="18" xfId="0" applyNumberFormat="1" applyFont="1" applyBorder="1"/>
    <xf numFmtId="164" fontId="9" fillId="0" borderId="35" xfId="0" applyNumberFormat="1" applyFont="1" applyBorder="1"/>
    <xf numFmtId="165" fontId="9" fillId="0" borderId="17" xfId="0" applyNumberFormat="1" applyFont="1" applyBorder="1"/>
    <xf numFmtId="2" fontId="1" fillId="0" borderId="13" xfId="0" applyNumberFormat="1" applyFont="1" applyBorder="1"/>
    <xf numFmtId="0" fontId="5" fillId="0" borderId="13" xfId="0" applyFont="1" applyBorder="1" applyAlignment="1">
      <alignment horizontal="center"/>
    </xf>
    <xf numFmtId="165" fontId="9" fillId="0" borderId="27" xfId="0" applyNumberFormat="1" applyFont="1" applyBorder="1"/>
    <xf numFmtId="165" fontId="9" fillId="0" borderId="13" xfId="0" applyNumberFormat="1" applyFont="1" applyBorder="1"/>
    <xf numFmtId="165" fontId="9" fillId="0" borderId="12" xfId="0" applyNumberFormat="1" applyFont="1" applyBorder="1"/>
    <xf numFmtId="2" fontId="1" fillId="0" borderId="35" xfId="0" applyNumberFormat="1" applyFont="1" applyBorder="1"/>
    <xf numFmtId="164" fontId="6" fillId="0" borderId="24" xfId="0" applyNumberFormat="1" applyFont="1" applyBorder="1" applyAlignment="1">
      <alignment horizontal="right" indent="2"/>
    </xf>
    <xf numFmtId="164" fontId="6" fillId="0" borderId="31" xfId="0" applyNumberFormat="1" applyFont="1" applyBorder="1" applyAlignment="1">
      <alignment horizontal="right" indent="2"/>
    </xf>
    <xf numFmtId="164" fontId="6" fillId="0" borderId="33" xfId="0" applyNumberFormat="1" applyFont="1" applyBorder="1"/>
    <xf numFmtId="164" fontId="6" fillId="0" borderId="24" xfId="0" applyNumberFormat="1" applyFont="1" applyBorder="1"/>
    <xf numFmtId="164" fontId="6" fillId="0" borderId="2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6" fillId="0" borderId="18" xfId="0" applyNumberFormat="1" applyFont="1" applyBorder="1"/>
    <xf numFmtId="0" fontId="6" fillId="0" borderId="18" xfId="0" applyFont="1" applyBorder="1"/>
    <xf numFmtId="0" fontId="6" fillId="0" borderId="35" xfId="0" applyFont="1" applyBorder="1"/>
    <xf numFmtId="165" fontId="6" fillId="0" borderId="28" xfId="0" applyNumberFormat="1" applyFont="1" applyBorder="1"/>
    <xf numFmtId="0" fontId="1" fillId="0" borderId="28" xfId="0" applyFont="1" applyBorder="1" applyAlignment="1">
      <alignment horizontal="center"/>
    </xf>
    <xf numFmtId="165" fontId="6" fillId="0" borderId="17" xfId="0" applyNumberFormat="1" applyFont="1" applyBorder="1"/>
    <xf numFmtId="165" fontId="5" fillId="0" borderId="17" xfId="0" applyNumberFormat="1" applyFont="1" applyBorder="1"/>
    <xf numFmtId="2" fontId="5" fillId="0" borderId="13" xfId="0" applyNumberFormat="1" applyFont="1" applyBorder="1"/>
    <xf numFmtId="164" fontId="5" fillId="0" borderId="13" xfId="0" applyNumberFormat="1" applyFont="1" applyBorder="1"/>
    <xf numFmtId="164" fontId="5" fillId="0" borderId="34" xfId="0" applyNumberFormat="1" applyFont="1" applyBorder="1"/>
    <xf numFmtId="165" fontId="5" fillId="0" borderId="27" xfId="0" applyNumberFormat="1" applyFont="1" applyBorder="1"/>
    <xf numFmtId="165" fontId="5" fillId="0" borderId="13" xfId="0" applyNumberFormat="1" applyFont="1" applyBorder="1"/>
    <xf numFmtId="165" fontId="5" fillId="0" borderId="12" xfId="0" applyNumberFormat="1" applyFont="1" applyBorder="1"/>
    <xf numFmtId="164" fontId="6" fillId="0" borderId="6" xfId="0" applyNumberFormat="1" applyFont="1" applyBorder="1"/>
    <xf numFmtId="164" fontId="6" fillId="0" borderId="3" xfId="0" applyNumberFormat="1" applyFont="1" applyBorder="1"/>
    <xf numFmtId="164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right" indent="2"/>
    </xf>
    <xf numFmtId="164" fontId="6" fillId="0" borderId="4" xfId="0" applyNumberFormat="1" applyFont="1" applyBorder="1" applyAlignment="1">
      <alignment horizontal="right" indent="2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6" fillId="0" borderId="10" xfId="0" applyNumberFormat="1" applyFont="1" applyBorder="1"/>
    <xf numFmtId="2" fontId="6" fillId="0" borderId="43" xfId="0" applyNumberFormat="1" applyFont="1" applyBorder="1"/>
    <xf numFmtId="165" fontId="6" fillId="0" borderId="46" xfId="0" applyNumberFormat="1" applyFont="1" applyBorder="1"/>
    <xf numFmtId="165" fontId="6" fillId="0" borderId="10" xfId="0" applyNumberFormat="1" applyFont="1" applyBorder="1"/>
    <xf numFmtId="2" fontId="1" fillId="0" borderId="15" xfId="0" applyNumberFormat="1" applyFont="1" applyBorder="1"/>
    <xf numFmtId="2" fontId="1" fillId="0" borderId="42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1" fillId="0" borderId="45" xfId="0" applyNumberFormat="1" applyFont="1" applyBorder="1"/>
    <xf numFmtId="165" fontId="1" fillId="0" borderId="15" xfId="0" applyNumberFormat="1" applyFont="1" applyBorder="1"/>
    <xf numFmtId="2" fontId="1" fillId="0" borderId="34" xfId="0" applyNumberFormat="1" applyFont="1" applyBorder="1"/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5"/>
  <sheetViews>
    <sheetView tabSelected="1" workbookViewId="0">
      <pane ySplit="3" topLeftCell="A4" activePane="bottomLeft" state="frozenSplit"/>
      <selection pane="bottomLeft" activeCell="AA73" sqref="AA73"/>
    </sheetView>
  </sheetViews>
  <sheetFormatPr defaultRowHeight="12.75" x14ac:dyDescent="0.2"/>
  <cols>
    <col min="1" max="4" width="7.140625" style="12" customWidth="1"/>
    <col min="5" max="12" width="5.28515625" style="12" customWidth="1"/>
    <col min="13" max="52" width="3.28515625" style="12" customWidth="1"/>
    <col min="53" max="16384" width="9.140625" style="12"/>
  </cols>
  <sheetData>
    <row r="1" spans="1:52" ht="30" customHeight="1" x14ac:dyDescent="0.2">
      <c r="A1" s="24" t="s">
        <v>77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7" t="s">
        <v>1</v>
      </c>
      <c r="B5" s="8" t="s">
        <v>2</v>
      </c>
      <c r="C5" s="8" t="s">
        <v>3</v>
      </c>
      <c r="D5" s="11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5" t="s">
        <v>13</v>
      </c>
      <c r="B6" s="6">
        <v>16</v>
      </c>
      <c r="C6" s="10">
        <v>1.7000000923871994E-2</v>
      </c>
      <c r="D6" s="1">
        <v>9.8999999463558197E-2</v>
      </c>
      <c r="E6" s="33">
        <v>35</v>
      </c>
      <c r="F6" s="34"/>
      <c r="G6" s="35" t="s">
        <v>14</v>
      </c>
      <c r="H6" s="35"/>
      <c r="I6" s="36">
        <v>8.2999996840953827E-2</v>
      </c>
      <c r="J6" s="36"/>
      <c r="K6" s="36">
        <v>10.199999809265137</v>
      </c>
      <c r="L6" s="37"/>
      <c r="M6" s="38">
        <v>35</v>
      </c>
      <c r="N6" s="39"/>
      <c r="O6" s="40">
        <f>M16</f>
        <v>1.5418415766397171</v>
      </c>
      <c r="P6" s="40"/>
      <c r="Q6" s="40">
        <f>R16</f>
        <v>1.0231986710231356</v>
      </c>
      <c r="R6" s="40"/>
      <c r="S6" s="41">
        <f>IF(O6=0,0,COS(ATAN(Q6/O6)))</f>
        <v>0.83321963472567462</v>
      </c>
      <c r="T6" s="42"/>
      <c r="U6" s="43">
        <v>88</v>
      </c>
      <c r="V6" s="39"/>
      <c r="W6" s="40">
        <f>U16</f>
        <v>2.9545906708628604</v>
      </c>
      <c r="X6" s="40"/>
      <c r="Y6" s="40">
        <f>Z16</f>
        <v>1.8342189267619344</v>
      </c>
      <c r="Z6" s="40"/>
      <c r="AA6" s="41">
        <f>IF(W6=0,0,COS(ATAN(Y6/W6)))</f>
        <v>0.84959699300693448</v>
      </c>
      <c r="AB6" s="42"/>
      <c r="AC6" s="43">
        <v>46</v>
      </c>
      <c r="AD6" s="39"/>
      <c r="AE6" s="40">
        <f>AC16</f>
        <v>2.4380196171705002</v>
      </c>
      <c r="AF6" s="40"/>
      <c r="AG6" s="40">
        <f>AH16</f>
        <v>1.5844421697320368</v>
      </c>
      <c r="AH6" s="40"/>
      <c r="AI6" s="41">
        <f>IF(AE6=0,0,COS(ATAN(AG6/AE6)))</f>
        <v>0.83848613614743972</v>
      </c>
      <c r="AJ6" s="42"/>
      <c r="AK6" s="43">
        <v>53</v>
      </c>
      <c r="AL6" s="39"/>
      <c r="AM6" s="40">
        <f>AK16</f>
        <v>2.6252222645531922</v>
      </c>
      <c r="AN6" s="40"/>
      <c r="AO6" s="40">
        <f>AP16</f>
        <v>1.7033660258207992</v>
      </c>
      <c r="AP6" s="40"/>
      <c r="AQ6" s="41">
        <f>IF(AM6=0,0,COS(ATAN(AO6/AM6)))</f>
        <v>0.83888553910867669</v>
      </c>
      <c r="AR6" s="42"/>
      <c r="AS6" s="43">
        <v>44</v>
      </c>
      <c r="AT6" s="39"/>
      <c r="AU6" s="40">
        <f>AS16</f>
        <v>2.3308491921620562</v>
      </c>
      <c r="AV6" s="40"/>
      <c r="AW6" s="40">
        <f>AX16</f>
        <v>1.4540257146643487</v>
      </c>
      <c r="AX6" s="40"/>
      <c r="AY6" s="41">
        <f>IF(AU6=0,0,COS(ATAN(AW6/AU6)))</f>
        <v>0.84844871837979075</v>
      </c>
      <c r="AZ6" s="42"/>
    </row>
    <row r="7" spans="1:52" x14ac:dyDescent="0.2">
      <c r="A7" s="49"/>
      <c r="B7" s="50"/>
      <c r="C7" s="50"/>
      <c r="D7" s="51"/>
      <c r="E7" s="54">
        <v>6</v>
      </c>
      <c r="F7" s="55"/>
      <c r="G7" s="56" t="s">
        <v>14</v>
      </c>
      <c r="H7" s="56"/>
      <c r="I7" s="57">
        <f>I6</f>
        <v>8.2999996840953827E-2</v>
      </c>
      <c r="J7" s="57"/>
      <c r="K7" s="57">
        <f>K6</f>
        <v>10.199999809265137</v>
      </c>
      <c r="L7" s="58"/>
      <c r="M7" s="59">
        <v>155</v>
      </c>
      <c r="N7" s="47"/>
      <c r="O7" s="48">
        <f>SQRT(3)*M23*M7*S7/1000</f>
        <v>1.5238236628113484</v>
      </c>
      <c r="P7" s="48"/>
      <c r="Q7" s="48">
        <f>SQRT(3)*M23*M7*SIN(ACOS(S7))/1000</f>
        <v>0.9041838053872594</v>
      </c>
      <c r="R7" s="48"/>
      <c r="S7" s="44">
        <v>0.86000001430511475</v>
      </c>
      <c r="T7" s="45"/>
      <c r="U7" s="46">
        <v>295</v>
      </c>
      <c r="V7" s="47"/>
      <c r="W7" s="48">
        <f>SQRT(3)*U23*U7*AA7/1000</f>
        <v>2.9339035161194742</v>
      </c>
      <c r="X7" s="48"/>
      <c r="Y7" s="48">
        <f>SQRT(3)*U23*U7*SIN(ACOS(AA7))/1000</f>
        <v>1.6627197086242462</v>
      </c>
      <c r="Z7" s="48"/>
      <c r="AA7" s="44">
        <v>0.87000000476837158</v>
      </c>
      <c r="AB7" s="45"/>
      <c r="AC7" s="46">
        <v>246</v>
      </c>
      <c r="AD7" s="47"/>
      <c r="AE7" s="48">
        <f>SQRT(3)*AC23*AC7*AI7/1000</f>
        <v>2.4184556196876885</v>
      </c>
      <c r="AF7" s="48"/>
      <c r="AG7" s="48">
        <f>SQRT(3)*AC23*AC7*SIN(ACOS(AI7))/1000</f>
        <v>1.4350272008081666</v>
      </c>
      <c r="AH7" s="48"/>
      <c r="AI7" s="44">
        <v>0.86000001430511475</v>
      </c>
      <c r="AJ7" s="45"/>
      <c r="AK7" s="46">
        <v>265</v>
      </c>
      <c r="AL7" s="47"/>
      <c r="AM7" s="48">
        <f>SQRT(3)*AK23*AK7*AQ7/1000</f>
        <v>2.6052469073871438</v>
      </c>
      <c r="AN7" s="48"/>
      <c r="AO7" s="48">
        <f>SQRT(3)*AK23*AK7*SIN(ACOS(AQ7))/1000</f>
        <v>1.5458626350169276</v>
      </c>
      <c r="AP7" s="48"/>
      <c r="AQ7" s="44">
        <v>0.86000001430511475</v>
      </c>
      <c r="AR7" s="45"/>
      <c r="AS7" s="46">
        <v>236</v>
      </c>
      <c r="AT7" s="47"/>
      <c r="AU7" s="48">
        <f>SQRT(3)*AS23*AS7*AY7/1000</f>
        <v>2.3115603794346731</v>
      </c>
      <c r="AV7" s="48"/>
      <c r="AW7" s="48">
        <f>SQRT(3)*AS23*AS7*SIN(ACOS(AY7))/1000</f>
        <v>1.3100216075423448</v>
      </c>
      <c r="AX7" s="48"/>
      <c r="AY7" s="44">
        <v>0.87000000476837158</v>
      </c>
      <c r="AZ7" s="45"/>
    </row>
    <row r="8" spans="1:52" ht="15.75" customHeight="1" thickBot="1" x14ac:dyDescent="0.25">
      <c r="A8" s="52"/>
      <c r="B8" s="53"/>
      <c r="C8" s="53"/>
      <c r="D8" s="53"/>
      <c r="E8" s="60" t="s">
        <v>15</v>
      </c>
      <c r="F8" s="61"/>
      <c r="G8" s="61"/>
      <c r="H8" s="61"/>
      <c r="I8" s="61"/>
      <c r="J8" s="61"/>
      <c r="K8" s="61"/>
      <c r="L8" s="62"/>
      <c r="M8" s="61">
        <v>9</v>
      </c>
      <c r="N8" s="61"/>
      <c r="O8" s="61"/>
      <c r="P8" s="63" t="s">
        <v>16</v>
      </c>
      <c r="Q8" s="63"/>
      <c r="R8" s="64"/>
      <c r="S8" s="64"/>
      <c r="T8" s="65"/>
      <c r="U8" s="60">
        <v>9</v>
      </c>
      <c r="V8" s="61"/>
      <c r="W8" s="61"/>
      <c r="X8" s="63" t="s">
        <v>16</v>
      </c>
      <c r="Y8" s="63"/>
      <c r="Z8" s="64"/>
      <c r="AA8" s="64"/>
      <c r="AB8" s="65"/>
      <c r="AC8" s="60">
        <v>9</v>
      </c>
      <c r="AD8" s="61"/>
      <c r="AE8" s="61"/>
      <c r="AF8" s="63" t="s">
        <v>16</v>
      </c>
      <c r="AG8" s="63"/>
      <c r="AH8" s="64"/>
      <c r="AI8" s="64"/>
      <c r="AJ8" s="65"/>
      <c r="AK8" s="60">
        <v>9</v>
      </c>
      <c r="AL8" s="61"/>
      <c r="AM8" s="61"/>
      <c r="AN8" s="63" t="s">
        <v>16</v>
      </c>
      <c r="AO8" s="63"/>
      <c r="AP8" s="64"/>
      <c r="AQ8" s="64"/>
      <c r="AR8" s="65"/>
      <c r="AS8" s="60">
        <v>9</v>
      </c>
      <c r="AT8" s="61"/>
      <c r="AU8" s="61"/>
      <c r="AV8" s="63" t="s">
        <v>16</v>
      </c>
      <c r="AW8" s="63"/>
      <c r="AX8" s="64"/>
      <c r="AY8" s="64"/>
      <c r="AZ8" s="65"/>
    </row>
    <row r="9" spans="1:52" x14ac:dyDescent="0.2">
      <c r="A9" s="5" t="s">
        <v>17</v>
      </c>
      <c r="B9" s="6">
        <v>16</v>
      </c>
      <c r="C9" s="10">
        <v>2.199999988079071E-2</v>
      </c>
      <c r="D9" s="1">
        <v>9.8999999463558197E-2</v>
      </c>
      <c r="E9" s="33">
        <v>35</v>
      </c>
      <c r="F9" s="34"/>
      <c r="G9" s="35" t="s">
        <v>18</v>
      </c>
      <c r="H9" s="35"/>
      <c r="I9" s="36">
        <v>0.10599999874830246</v>
      </c>
      <c r="J9" s="36"/>
      <c r="K9" s="36">
        <v>10.199999809265137</v>
      </c>
      <c r="L9" s="37"/>
      <c r="M9" s="38">
        <v>18</v>
      </c>
      <c r="N9" s="39"/>
      <c r="O9" s="40">
        <f>M17</f>
        <v>0.86740087262147103</v>
      </c>
      <c r="P9" s="40"/>
      <c r="Q9" s="40">
        <f>R17</f>
        <v>0.56097123809221894</v>
      </c>
      <c r="R9" s="40"/>
      <c r="S9" s="41">
        <f>IF(O9=0,0,COS(ATAN(Q9/O9)))</f>
        <v>0.83969736116697402</v>
      </c>
      <c r="T9" s="42"/>
      <c r="U9" s="43">
        <v>90</v>
      </c>
      <c r="V9" s="39"/>
      <c r="W9" s="40">
        <f>U17</f>
        <v>5.3587503293936809</v>
      </c>
      <c r="X9" s="40"/>
      <c r="Y9" s="40">
        <f>Z17</f>
        <v>3.2044312363938792</v>
      </c>
      <c r="Z9" s="40"/>
      <c r="AA9" s="41">
        <f>IF(W9=0,0,COS(ATAN(Y9/W9)))</f>
        <v>0.85825643333527424</v>
      </c>
      <c r="AB9" s="42"/>
      <c r="AC9" s="43">
        <v>100</v>
      </c>
      <c r="AD9" s="39"/>
      <c r="AE9" s="40">
        <f>AC17</f>
        <v>5.9186519527579344</v>
      </c>
      <c r="AF9" s="40"/>
      <c r="AG9" s="40">
        <f>AH17</f>
        <v>3.7210565027420754</v>
      </c>
      <c r="AH9" s="40"/>
      <c r="AI9" s="41">
        <f>IF(AE9=0,0,COS(ATAN(AG9/AE9)))</f>
        <v>0.84658750268414829</v>
      </c>
      <c r="AJ9" s="42"/>
      <c r="AK9" s="43">
        <v>97</v>
      </c>
      <c r="AL9" s="39"/>
      <c r="AM9" s="40">
        <f>AK17</f>
        <v>5.6926702197796351</v>
      </c>
      <c r="AN9" s="40"/>
      <c r="AO9" s="40">
        <f>AP17</f>
        <v>3.4136041836009756</v>
      </c>
      <c r="AP9" s="40"/>
      <c r="AQ9" s="41">
        <f>IF(AM9=0,0,COS(ATAN(AO9/AM9)))</f>
        <v>0.85762569111495335</v>
      </c>
      <c r="AR9" s="42"/>
      <c r="AS9" s="43">
        <v>94</v>
      </c>
      <c r="AT9" s="39"/>
      <c r="AU9" s="40">
        <f>AS17</f>
        <v>5.44805730471532</v>
      </c>
      <c r="AV9" s="40"/>
      <c r="AW9" s="40">
        <f>AX17</f>
        <v>3.106633327289428</v>
      </c>
      <c r="AX9" s="40"/>
      <c r="AY9" s="41">
        <f>IF(AU9=0,0,COS(ATAN(AW9/AU9)))</f>
        <v>0.86869214943215722</v>
      </c>
      <c r="AZ9" s="42"/>
    </row>
    <row r="10" spans="1:52" x14ac:dyDescent="0.2">
      <c r="A10" s="49"/>
      <c r="B10" s="50"/>
      <c r="C10" s="50"/>
      <c r="D10" s="51"/>
      <c r="E10" s="54">
        <v>6</v>
      </c>
      <c r="F10" s="55"/>
      <c r="G10" s="56" t="s">
        <v>18</v>
      </c>
      <c r="H10" s="56"/>
      <c r="I10" s="57">
        <f>I9</f>
        <v>0.10599999874830246</v>
      </c>
      <c r="J10" s="57"/>
      <c r="K10" s="57">
        <f>K9</f>
        <v>10.199999809265137</v>
      </c>
      <c r="L10" s="58"/>
      <c r="M10" s="59">
        <v>84</v>
      </c>
      <c r="N10" s="47"/>
      <c r="O10" s="48">
        <f>SQRT(3)*M24*M10*S10/1000</f>
        <v>0.8450190748012224</v>
      </c>
      <c r="P10" s="48"/>
      <c r="Q10" s="48">
        <f>SQRT(3)*M24*M10*SIN(ACOS(S10))/1000</f>
        <v>0.4560929911484578</v>
      </c>
      <c r="R10" s="48"/>
      <c r="S10" s="44">
        <v>0.87999999523162842</v>
      </c>
      <c r="T10" s="45"/>
      <c r="U10" s="46">
        <v>529</v>
      </c>
      <c r="V10" s="47"/>
      <c r="W10" s="48">
        <f>SQRT(3)*U24*U10*AA10/1000</f>
        <v>5.321608221069603</v>
      </c>
      <c r="X10" s="48"/>
      <c r="Y10" s="48">
        <f>SQRT(3)*U24*U10*SIN(ACOS(AA10))/1000</f>
        <v>2.872299908542074</v>
      </c>
      <c r="Z10" s="48"/>
      <c r="AA10" s="44">
        <v>0.87999999523162842</v>
      </c>
      <c r="AB10" s="45"/>
      <c r="AC10" s="46">
        <v>591</v>
      </c>
      <c r="AD10" s="47"/>
      <c r="AE10" s="48">
        <f>SQRT(3)*AC24*AC10*AI10/1000</f>
        <v>5.8777524678868103</v>
      </c>
      <c r="AF10" s="48"/>
      <c r="AG10" s="48">
        <f>SQRT(3)*AC24*AC10*SIN(ACOS(AI10))/1000</f>
        <v>3.3310757552438286</v>
      </c>
      <c r="AH10" s="48"/>
      <c r="AI10" s="44">
        <v>0.87000000476837158</v>
      </c>
      <c r="AJ10" s="45"/>
      <c r="AK10" s="46">
        <v>562</v>
      </c>
      <c r="AL10" s="47"/>
      <c r="AM10" s="48">
        <f>SQRT(3)*AK24*AK10*AQ10/1000</f>
        <v>5.6535800004557979</v>
      </c>
      <c r="AN10" s="48"/>
      <c r="AO10" s="48">
        <f>SQRT(3)*AK24*AK10*SIN(ACOS(AQ10))/1000</f>
        <v>3.051479297921825</v>
      </c>
      <c r="AP10" s="48"/>
      <c r="AQ10" s="44">
        <v>0.87999999523162842</v>
      </c>
      <c r="AR10" s="45"/>
      <c r="AS10" s="46">
        <v>540</v>
      </c>
      <c r="AT10" s="47"/>
      <c r="AU10" s="48">
        <f>SQRT(3)*AS24*AS10*AY10/1000</f>
        <v>5.4107534307964942</v>
      </c>
      <c r="AV10" s="48"/>
      <c r="AW10" s="48">
        <f>SQRT(3)*AS24*AS10*SIN(ACOS(AY10))/1000</f>
        <v>2.7720114197318808</v>
      </c>
      <c r="AX10" s="48"/>
      <c r="AY10" s="44">
        <v>0.88999998569488525</v>
      </c>
      <c r="AZ10" s="45"/>
    </row>
    <row r="11" spans="1:52" ht="15.75" customHeight="1" thickBot="1" x14ac:dyDescent="0.25">
      <c r="A11" s="52"/>
      <c r="B11" s="53"/>
      <c r="C11" s="53"/>
      <c r="D11" s="53"/>
      <c r="E11" s="60" t="s">
        <v>15</v>
      </c>
      <c r="F11" s="61"/>
      <c r="G11" s="61"/>
      <c r="H11" s="61"/>
      <c r="I11" s="61"/>
      <c r="J11" s="61"/>
      <c r="K11" s="61"/>
      <c r="L11" s="62"/>
      <c r="M11" s="61">
        <v>9</v>
      </c>
      <c r="N11" s="61"/>
      <c r="O11" s="61"/>
      <c r="P11" s="63" t="s">
        <v>16</v>
      </c>
      <c r="Q11" s="63"/>
      <c r="R11" s="64"/>
      <c r="S11" s="64"/>
      <c r="T11" s="65"/>
      <c r="U11" s="60">
        <v>9</v>
      </c>
      <c r="V11" s="61"/>
      <c r="W11" s="61"/>
      <c r="X11" s="63" t="s">
        <v>16</v>
      </c>
      <c r="Y11" s="63"/>
      <c r="Z11" s="64"/>
      <c r="AA11" s="64"/>
      <c r="AB11" s="65"/>
      <c r="AC11" s="60">
        <v>9</v>
      </c>
      <c r="AD11" s="61"/>
      <c r="AE11" s="61"/>
      <c r="AF11" s="63" t="s">
        <v>16</v>
      </c>
      <c r="AG11" s="63"/>
      <c r="AH11" s="64"/>
      <c r="AI11" s="64"/>
      <c r="AJ11" s="65"/>
      <c r="AK11" s="60">
        <v>9</v>
      </c>
      <c r="AL11" s="61"/>
      <c r="AM11" s="61"/>
      <c r="AN11" s="63" t="s">
        <v>16</v>
      </c>
      <c r="AO11" s="63"/>
      <c r="AP11" s="64"/>
      <c r="AQ11" s="64"/>
      <c r="AR11" s="65"/>
      <c r="AS11" s="60">
        <v>9</v>
      </c>
      <c r="AT11" s="61"/>
      <c r="AU11" s="61"/>
      <c r="AV11" s="63" t="s">
        <v>16</v>
      </c>
      <c r="AW11" s="63"/>
      <c r="AX11" s="64"/>
      <c r="AY11" s="64"/>
      <c r="AZ11" s="65"/>
    </row>
    <row r="12" spans="1:52" x14ac:dyDescent="0.2">
      <c r="A12" s="66" t="s">
        <v>19</v>
      </c>
      <c r="B12" s="67"/>
      <c r="C12" s="67"/>
      <c r="D12" s="67"/>
      <c r="E12" s="70" t="s">
        <v>79</v>
      </c>
      <c r="F12" s="35"/>
      <c r="G12" s="35"/>
      <c r="H12" s="35"/>
      <c r="I12" s="35"/>
      <c r="J12" s="35"/>
      <c r="K12" s="35"/>
      <c r="L12" s="71"/>
      <c r="M12" s="72">
        <f>SUM(M6,M9)</f>
        <v>53</v>
      </c>
      <c r="N12" s="73"/>
      <c r="O12" s="74">
        <f>SUM(O6,O9)</f>
        <v>2.4092424492611881</v>
      </c>
      <c r="P12" s="73"/>
      <c r="Q12" s="74">
        <f>SUM(Q6,Q9)</f>
        <v>1.5841699091153545</v>
      </c>
      <c r="R12" s="73"/>
      <c r="S12" s="73"/>
      <c r="T12" s="75"/>
      <c r="U12" s="76">
        <f>SUM(U6,U9)</f>
        <v>178</v>
      </c>
      <c r="V12" s="73"/>
      <c r="W12" s="74">
        <f>SUM(W6,W9)</f>
        <v>8.3133410002565409</v>
      </c>
      <c r="X12" s="73"/>
      <c r="Y12" s="74">
        <f>SUM(Y6,Y9)</f>
        <v>5.0386501631558138</v>
      </c>
      <c r="Z12" s="73"/>
      <c r="AA12" s="73"/>
      <c r="AB12" s="75"/>
      <c r="AC12" s="76">
        <f>SUM(AC6,AC9)</f>
        <v>146</v>
      </c>
      <c r="AD12" s="73"/>
      <c r="AE12" s="74">
        <f>SUM(AE6,AE9)</f>
        <v>8.3566715699284337</v>
      </c>
      <c r="AF12" s="73"/>
      <c r="AG12" s="74">
        <f>SUM(AG6,AG9)</f>
        <v>5.305498672474112</v>
      </c>
      <c r="AH12" s="73"/>
      <c r="AI12" s="73"/>
      <c r="AJ12" s="75"/>
      <c r="AK12" s="76">
        <f>SUM(AK6,AK9)</f>
        <v>150</v>
      </c>
      <c r="AL12" s="73"/>
      <c r="AM12" s="74">
        <f>SUM(AM6,AM9)</f>
        <v>8.3178924843328268</v>
      </c>
      <c r="AN12" s="73"/>
      <c r="AO12" s="74">
        <f>SUM(AO6,AO9)</f>
        <v>5.1169702094217744</v>
      </c>
      <c r="AP12" s="73"/>
      <c r="AQ12" s="73"/>
      <c r="AR12" s="75"/>
      <c r="AS12" s="76">
        <f>SUM(AS6,AS9)</f>
        <v>138</v>
      </c>
      <c r="AT12" s="73"/>
      <c r="AU12" s="74">
        <f>SUM(AU6,AU9)</f>
        <v>7.7789064968773758</v>
      </c>
      <c r="AV12" s="73"/>
      <c r="AW12" s="74">
        <f>SUM(AW6,AW9)</f>
        <v>4.5606590419537767</v>
      </c>
      <c r="AX12" s="73"/>
      <c r="AY12" s="73"/>
      <c r="AZ12" s="75"/>
    </row>
    <row r="13" spans="1:52" ht="13.5" thickBot="1" x14ac:dyDescent="0.25">
      <c r="A13" s="68"/>
      <c r="B13" s="69"/>
      <c r="C13" s="69"/>
      <c r="D13" s="69"/>
      <c r="E13" s="77" t="s">
        <v>20</v>
      </c>
      <c r="F13" s="78"/>
      <c r="G13" s="78"/>
      <c r="H13" s="78"/>
      <c r="I13" s="78"/>
      <c r="J13" s="78"/>
      <c r="K13" s="78"/>
      <c r="L13" s="79"/>
      <c r="M13" s="80">
        <f>SUM(M7,M10)</f>
        <v>239</v>
      </c>
      <c r="N13" s="81"/>
      <c r="O13" s="82">
        <f>SUM(O7,O10)</f>
        <v>2.3688427376125709</v>
      </c>
      <c r="P13" s="81"/>
      <c r="Q13" s="82">
        <f>SUM(Q7,Q10)</f>
        <v>1.3602767965357172</v>
      </c>
      <c r="R13" s="81"/>
      <c r="S13" s="81"/>
      <c r="T13" s="83"/>
      <c r="U13" s="84">
        <f>SUM(U7,U10)</f>
        <v>824</v>
      </c>
      <c r="V13" s="81"/>
      <c r="W13" s="82">
        <f>SUM(W7,W10)</f>
        <v>8.255511737189078</v>
      </c>
      <c r="X13" s="81"/>
      <c r="Y13" s="82">
        <f>SUM(Y7,Y10)</f>
        <v>4.53501961716632</v>
      </c>
      <c r="Z13" s="81"/>
      <c r="AA13" s="81"/>
      <c r="AB13" s="83"/>
      <c r="AC13" s="84">
        <f>SUM(AC7,AC10)</f>
        <v>837</v>
      </c>
      <c r="AD13" s="81"/>
      <c r="AE13" s="82">
        <f>SUM(AE7,AE10)</f>
        <v>8.2962080875744988</v>
      </c>
      <c r="AF13" s="81"/>
      <c r="AG13" s="82">
        <f>SUM(AG7,AG10)</f>
        <v>4.766102956051995</v>
      </c>
      <c r="AH13" s="81"/>
      <c r="AI13" s="81"/>
      <c r="AJ13" s="83"/>
      <c r="AK13" s="84">
        <f>SUM(AK7,AK10)</f>
        <v>827</v>
      </c>
      <c r="AL13" s="81"/>
      <c r="AM13" s="82">
        <f>SUM(AM7,AM10)</f>
        <v>8.2588269078429413</v>
      </c>
      <c r="AN13" s="81"/>
      <c r="AO13" s="82">
        <f>SUM(AO7,AO10)</f>
        <v>4.5973419329387522</v>
      </c>
      <c r="AP13" s="81"/>
      <c r="AQ13" s="81"/>
      <c r="AR13" s="83"/>
      <c r="AS13" s="84">
        <f>SUM(AS7,AS10)</f>
        <v>776</v>
      </c>
      <c r="AT13" s="81"/>
      <c r="AU13" s="82">
        <f>SUM(AU7,AU10)</f>
        <v>7.7223138102311673</v>
      </c>
      <c r="AV13" s="81"/>
      <c r="AW13" s="82">
        <f>SUM(AW7,AW10)</f>
        <v>4.0820330272742256</v>
      </c>
      <c r="AX13" s="81"/>
      <c r="AY13" s="81"/>
      <c r="AZ13" s="83"/>
    </row>
    <row r="14" spans="1:52" x14ac:dyDescent="0.2">
      <c r="A14" s="66" t="s">
        <v>21</v>
      </c>
      <c r="B14" s="67"/>
      <c r="C14" s="67"/>
      <c r="D14" s="67"/>
      <c r="E14" s="67" t="s">
        <v>22</v>
      </c>
      <c r="F14" s="67"/>
      <c r="G14" s="67"/>
      <c r="H14" s="67"/>
      <c r="I14" s="85" t="s">
        <v>13</v>
      </c>
      <c r="J14" s="86"/>
      <c r="K14" s="86"/>
      <c r="L14" s="87"/>
      <c r="M14" s="88">
        <f>I6*(POWER(O7,2)+POWER(Q7,2))/POWER(B6,2)</f>
        <v>1.0179129044967791E-3</v>
      </c>
      <c r="N14" s="88"/>
      <c r="O14" s="88"/>
      <c r="P14" s="89" t="s">
        <v>23</v>
      </c>
      <c r="Q14" s="89"/>
      <c r="R14" s="90">
        <f>K6*(POWER(O7,2)+POWER(Q7,2))/(100*B6)</f>
        <v>2.0014866172317992E-2</v>
      </c>
      <c r="S14" s="90"/>
      <c r="T14" s="91"/>
      <c r="U14" s="92">
        <f>I6*(POWER(W7,2)+POWER(Y7,2))/POWER(B6,2)</f>
        <v>3.6871538195143482E-3</v>
      </c>
      <c r="V14" s="88"/>
      <c r="W14" s="88"/>
      <c r="X14" s="89" t="s">
        <v>23</v>
      </c>
      <c r="Y14" s="89"/>
      <c r="Z14" s="90">
        <f>K6*(POWER(W7,2)+POWER(Y7,2))/(100*B6)</f>
        <v>7.249921867413002E-2</v>
      </c>
      <c r="AA14" s="90"/>
      <c r="AB14" s="91"/>
      <c r="AC14" s="92">
        <f>I6*(POWER(AE7,2)+POWER(AG7,2))/POWER(B6,2)</f>
        <v>2.5639965589397337E-3</v>
      </c>
      <c r="AD14" s="88"/>
      <c r="AE14" s="88"/>
      <c r="AF14" s="89" t="s">
        <v>23</v>
      </c>
      <c r="AG14" s="89"/>
      <c r="AH14" s="90">
        <f>K6*(POWER(AE7,2)+POWER(AG7,2))/(100*B6)</f>
        <v>5.0414969460312008E-2</v>
      </c>
      <c r="AI14" s="90"/>
      <c r="AJ14" s="91"/>
      <c r="AK14" s="92">
        <f>I6*(POWER(AM7,2)+POWER(AO7,2))/POWER(B6,2)</f>
        <v>2.9753562421763295E-3</v>
      </c>
      <c r="AL14" s="88"/>
      <c r="AM14" s="88"/>
      <c r="AN14" s="89" t="s">
        <v>23</v>
      </c>
      <c r="AO14" s="89"/>
      <c r="AP14" s="90">
        <f>K6*(POWER(AM7,2)+POWER(AO7,2))/(100*B6)</f>
        <v>5.8503391340313467E-2</v>
      </c>
      <c r="AQ14" s="90"/>
      <c r="AR14" s="91"/>
      <c r="AS14" s="92">
        <f>I6*(POWER(AU7,2)+POWER(AW7,2))/POWER(B6,2)</f>
        <v>2.2888118035109943E-3</v>
      </c>
      <c r="AT14" s="88"/>
      <c r="AU14" s="88"/>
      <c r="AV14" s="89" t="s">
        <v>23</v>
      </c>
      <c r="AW14" s="89"/>
      <c r="AX14" s="90">
        <f>K6*(POWER(AU7,2)+POWER(AW7,2))/(100*B6)</f>
        <v>4.5004107658445827E-2</v>
      </c>
      <c r="AY14" s="90"/>
      <c r="AZ14" s="91"/>
    </row>
    <row r="15" spans="1:52" ht="13.5" thickBot="1" x14ac:dyDescent="0.25">
      <c r="A15" s="68"/>
      <c r="B15" s="69"/>
      <c r="C15" s="69"/>
      <c r="D15" s="69"/>
      <c r="E15" s="69"/>
      <c r="F15" s="69"/>
      <c r="G15" s="69"/>
      <c r="H15" s="69"/>
      <c r="I15" s="93" t="s">
        <v>17</v>
      </c>
      <c r="J15" s="63"/>
      <c r="K15" s="63"/>
      <c r="L15" s="94"/>
      <c r="M15" s="95">
        <f>I9*(POWER(O10,2)+POWER(Q10,2))/POWER(B9,2)</f>
        <v>3.8179793945788769E-4</v>
      </c>
      <c r="N15" s="95"/>
      <c r="O15" s="95"/>
      <c r="P15" s="96" t="s">
        <v>23</v>
      </c>
      <c r="Q15" s="96"/>
      <c r="R15" s="97">
        <f>K9*(POWER(O10,2)+POWER(Q10,2))/(100*B9)</f>
        <v>5.8782474802029448E-3</v>
      </c>
      <c r="S15" s="97"/>
      <c r="T15" s="98"/>
      <c r="U15" s="99">
        <f>I9*(POWER(W10,2)+POWER(Y10,2))/POWER(B9,2)</f>
        <v>1.5142108443287238E-2</v>
      </c>
      <c r="V15" s="95"/>
      <c r="W15" s="95"/>
      <c r="X15" s="96" t="s">
        <v>23</v>
      </c>
      <c r="Y15" s="96"/>
      <c r="Z15" s="97">
        <f>K9*(POWER(W10,2)+POWER(Y10,2))/(100*B9)</f>
        <v>0.23313132838824721</v>
      </c>
      <c r="AA15" s="97"/>
      <c r="AB15" s="98"/>
      <c r="AC15" s="99">
        <f>I9*(POWER(AE10,2)+POWER(AG10,2))/POWER(B9,2)</f>
        <v>1.8899484990333115E-2</v>
      </c>
      <c r="AD15" s="95"/>
      <c r="AE15" s="95"/>
      <c r="AF15" s="96" t="s">
        <v>23</v>
      </c>
      <c r="AG15" s="96"/>
      <c r="AH15" s="97">
        <f>K9*(POWER(AE10,2)+POWER(AG10,2))/(100*B9)</f>
        <v>0.29098074803468887</v>
      </c>
      <c r="AI15" s="97"/>
      <c r="AJ15" s="98"/>
      <c r="AK15" s="99">
        <f>I9*(POWER(AM10,2)+POWER(AO10,2))/POWER(B9,2)</f>
        <v>1.7090219443046641E-2</v>
      </c>
      <c r="AL15" s="95"/>
      <c r="AM15" s="95"/>
      <c r="AN15" s="96" t="s">
        <v>23</v>
      </c>
      <c r="AO15" s="96"/>
      <c r="AP15" s="97">
        <f>K9*(POWER(AM10,2)+POWER(AO10,2))/(100*B9)</f>
        <v>0.26312488621559232</v>
      </c>
      <c r="AQ15" s="97"/>
      <c r="AR15" s="98"/>
      <c r="AS15" s="99">
        <f>I9*(POWER(AU10,2)+POWER(AW10,2))/POWER(B9,2)</f>
        <v>1.5303874038034697E-2</v>
      </c>
      <c r="AT15" s="95"/>
      <c r="AU15" s="95"/>
      <c r="AV15" s="96" t="s">
        <v>23</v>
      </c>
      <c r="AW15" s="96"/>
      <c r="AX15" s="97">
        <f>K9*(POWER(AU10,2)+POWER(AW10,2))/(100*B9)</f>
        <v>0.23562190809398881</v>
      </c>
      <c r="AY15" s="97"/>
      <c r="AZ15" s="98"/>
    </row>
    <row r="16" spans="1:52" x14ac:dyDescent="0.2">
      <c r="A16" s="100" t="s">
        <v>80</v>
      </c>
      <c r="B16" s="101"/>
      <c r="C16" s="101"/>
      <c r="D16" s="101"/>
      <c r="E16" s="67" t="s">
        <v>24</v>
      </c>
      <c r="F16" s="67"/>
      <c r="G16" s="67"/>
      <c r="H16" s="67"/>
      <c r="I16" s="85" t="s">
        <v>13</v>
      </c>
      <c r="J16" s="86"/>
      <c r="K16" s="86"/>
      <c r="L16" s="87"/>
      <c r="M16" s="107">
        <f>SUM(O7:P7)+C6+M14</f>
        <v>1.5418415766397171</v>
      </c>
      <c r="N16" s="107"/>
      <c r="O16" s="107"/>
      <c r="P16" s="108" t="s">
        <v>23</v>
      </c>
      <c r="Q16" s="108"/>
      <c r="R16" s="109">
        <f>SUM(Q7:R7)+D6+R14</f>
        <v>1.0231986710231356</v>
      </c>
      <c r="S16" s="109"/>
      <c r="T16" s="110"/>
      <c r="U16" s="119">
        <f>SUM(W7:X7)+C6+U14</f>
        <v>2.9545906708628604</v>
      </c>
      <c r="V16" s="107"/>
      <c r="W16" s="107"/>
      <c r="X16" s="108" t="s">
        <v>23</v>
      </c>
      <c r="Y16" s="108"/>
      <c r="Z16" s="109">
        <f>SUM(Y7:Z7)+D6+Z14</f>
        <v>1.8342189267619344</v>
      </c>
      <c r="AA16" s="109"/>
      <c r="AB16" s="110"/>
      <c r="AC16" s="119">
        <f>SUM(AE7:AF7)+C6+AC14</f>
        <v>2.4380196171705002</v>
      </c>
      <c r="AD16" s="107"/>
      <c r="AE16" s="107"/>
      <c r="AF16" s="108" t="s">
        <v>23</v>
      </c>
      <c r="AG16" s="108"/>
      <c r="AH16" s="109">
        <f>SUM(AG7:AH7)+D6+AH14</f>
        <v>1.5844421697320368</v>
      </c>
      <c r="AI16" s="109"/>
      <c r="AJ16" s="110"/>
      <c r="AK16" s="119">
        <f>SUM(AM7:AN7)+C6+AK14</f>
        <v>2.6252222645531922</v>
      </c>
      <c r="AL16" s="107"/>
      <c r="AM16" s="107"/>
      <c r="AN16" s="108" t="s">
        <v>23</v>
      </c>
      <c r="AO16" s="108"/>
      <c r="AP16" s="109">
        <f>SUM(AO7:AP7)+D6+AP14</f>
        <v>1.7033660258207992</v>
      </c>
      <c r="AQ16" s="109"/>
      <c r="AR16" s="110"/>
      <c r="AS16" s="119">
        <f>SUM(AU7:AV7)+C6+AS14</f>
        <v>2.3308491921620562</v>
      </c>
      <c r="AT16" s="107"/>
      <c r="AU16" s="107"/>
      <c r="AV16" s="108" t="s">
        <v>23</v>
      </c>
      <c r="AW16" s="108"/>
      <c r="AX16" s="109">
        <f>SUM(AW7:AX7)+D6+AX14</f>
        <v>1.4540257146643487</v>
      </c>
      <c r="AY16" s="109"/>
      <c r="AZ16" s="110"/>
    </row>
    <row r="17" spans="1:52" x14ac:dyDescent="0.2">
      <c r="A17" s="102"/>
      <c r="B17" s="103"/>
      <c r="C17" s="103"/>
      <c r="D17" s="103"/>
      <c r="E17" s="106"/>
      <c r="F17" s="106"/>
      <c r="G17" s="106"/>
      <c r="H17" s="106"/>
      <c r="I17" s="111" t="s">
        <v>17</v>
      </c>
      <c r="J17" s="112"/>
      <c r="K17" s="112"/>
      <c r="L17" s="113"/>
      <c r="M17" s="114">
        <f>SUM(O10:P10)+C9+M15</f>
        <v>0.86740087262147103</v>
      </c>
      <c r="N17" s="114"/>
      <c r="O17" s="114"/>
      <c r="P17" s="115" t="s">
        <v>23</v>
      </c>
      <c r="Q17" s="115"/>
      <c r="R17" s="116">
        <f>SUM(Q10:R10)+D9+R15</f>
        <v>0.56097123809221894</v>
      </c>
      <c r="S17" s="116"/>
      <c r="T17" s="117"/>
      <c r="U17" s="118">
        <f>SUM(W10:X10)+C9+U15</f>
        <v>5.3587503293936809</v>
      </c>
      <c r="V17" s="114"/>
      <c r="W17" s="114"/>
      <c r="X17" s="115" t="s">
        <v>23</v>
      </c>
      <c r="Y17" s="115"/>
      <c r="Z17" s="116">
        <f>SUM(Y10:Z10)+D9+Z15</f>
        <v>3.2044312363938792</v>
      </c>
      <c r="AA17" s="116"/>
      <c r="AB17" s="117"/>
      <c r="AC17" s="118">
        <f>SUM(AE10:AF10)+C9+AC15</f>
        <v>5.9186519527579344</v>
      </c>
      <c r="AD17" s="114"/>
      <c r="AE17" s="114"/>
      <c r="AF17" s="115" t="s">
        <v>23</v>
      </c>
      <c r="AG17" s="115"/>
      <c r="AH17" s="116">
        <f>SUM(AG10:AH10)+D9+AH15</f>
        <v>3.7210565027420754</v>
      </c>
      <c r="AI17" s="116"/>
      <c r="AJ17" s="117"/>
      <c r="AK17" s="118">
        <f>SUM(AM10:AN10)+C9+AK15</f>
        <v>5.6926702197796351</v>
      </c>
      <c r="AL17" s="114"/>
      <c r="AM17" s="114"/>
      <c r="AN17" s="115" t="s">
        <v>23</v>
      </c>
      <c r="AO17" s="115"/>
      <c r="AP17" s="116">
        <f>SUM(AO10:AP10)+D9+AP15</f>
        <v>3.4136041836009756</v>
      </c>
      <c r="AQ17" s="116"/>
      <c r="AR17" s="117"/>
      <c r="AS17" s="118">
        <f>SUM(AU10:AV10)+C9+AS15</f>
        <v>5.44805730471532</v>
      </c>
      <c r="AT17" s="114"/>
      <c r="AU17" s="114"/>
      <c r="AV17" s="115" t="s">
        <v>23</v>
      </c>
      <c r="AW17" s="115"/>
      <c r="AX17" s="116">
        <f>SUM(AW10:AX10)+D9+AX15</f>
        <v>3.106633327289428</v>
      </c>
      <c r="AY17" s="116"/>
      <c r="AZ17" s="117"/>
    </row>
    <row r="18" spans="1:52" ht="13.5" thickBot="1" x14ac:dyDescent="0.25">
      <c r="A18" s="104"/>
      <c r="B18" s="105"/>
      <c r="C18" s="105"/>
      <c r="D18" s="105"/>
      <c r="E18" s="69"/>
      <c r="F18" s="69"/>
      <c r="G18" s="69"/>
      <c r="H18" s="69"/>
      <c r="I18" s="120" t="s">
        <v>25</v>
      </c>
      <c r="J18" s="121"/>
      <c r="K18" s="121"/>
      <c r="L18" s="122"/>
      <c r="M18" s="123">
        <f>SUM(M16,M17)</f>
        <v>2.4092424492611881</v>
      </c>
      <c r="N18" s="123"/>
      <c r="O18" s="123"/>
      <c r="P18" s="124" t="s">
        <v>23</v>
      </c>
      <c r="Q18" s="124"/>
      <c r="R18" s="125">
        <f>SUM(R16,R17)</f>
        <v>1.5841699091153545</v>
      </c>
      <c r="S18" s="125"/>
      <c r="T18" s="126"/>
      <c r="U18" s="127">
        <f>SUM(U16,U17)</f>
        <v>8.3133410002565409</v>
      </c>
      <c r="V18" s="123"/>
      <c r="W18" s="123"/>
      <c r="X18" s="124" t="s">
        <v>23</v>
      </c>
      <c r="Y18" s="124"/>
      <c r="Z18" s="125">
        <f>SUM(Z16,Z17)</f>
        <v>5.0386501631558138</v>
      </c>
      <c r="AA18" s="125"/>
      <c r="AB18" s="126"/>
      <c r="AC18" s="127">
        <f>SUM(AC16,AC17)</f>
        <v>8.3566715699284337</v>
      </c>
      <c r="AD18" s="123"/>
      <c r="AE18" s="123"/>
      <c r="AF18" s="124" t="s">
        <v>23</v>
      </c>
      <c r="AG18" s="124"/>
      <c r="AH18" s="125">
        <f>SUM(AH16,AH17)</f>
        <v>5.305498672474112</v>
      </c>
      <c r="AI18" s="125"/>
      <c r="AJ18" s="126"/>
      <c r="AK18" s="127">
        <f>SUM(AK16,AK17)</f>
        <v>8.3178924843328268</v>
      </c>
      <c r="AL18" s="123"/>
      <c r="AM18" s="123"/>
      <c r="AN18" s="124" t="s">
        <v>23</v>
      </c>
      <c r="AO18" s="124"/>
      <c r="AP18" s="125">
        <f>SUM(AP16,AP17)</f>
        <v>5.1169702094217744</v>
      </c>
      <c r="AQ18" s="125"/>
      <c r="AR18" s="126"/>
      <c r="AS18" s="127">
        <f>SUM(AS16,AS17)</f>
        <v>7.7789064968773758</v>
      </c>
      <c r="AT18" s="123"/>
      <c r="AU18" s="123"/>
      <c r="AV18" s="124" t="s">
        <v>23</v>
      </c>
      <c r="AW18" s="124"/>
      <c r="AX18" s="125">
        <f>SUM(AX16,AX17)</f>
        <v>4.5606590419537767</v>
      </c>
      <c r="AY18" s="125"/>
      <c r="AZ18" s="126"/>
    </row>
    <row r="19" spans="1:52" ht="30" customHeight="1" thickBot="1" x14ac:dyDescent="0.25">
      <c r="A19" s="128" t="s">
        <v>26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</row>
    <row r="20" spans="1:52" ht="15.75" customHeight="1" thickBot="1" x14ac:dyDescent="0.25">
      <c r="A20" s="129" t="s">
        <v>5</v>
      </c>
      <c r="B20" s="130"/>
      <c r="C20" s="130" t="s">
        <v>1</v>
      </c>
      <c r="D20" s="130"/>
      <c r="E20" s="130" t="s">
        <v>27</v>
      </c>
      <c r="F20" s="130"/>
      <c r="G20" s="130"/>
      <c r="H20" s="130"/>
      <c r="I20" s="130"/>
      <c r="J20" s="130"/>
      <c r="K20" s="130"/>
      <c r="L20" s="131"/>
      <c r="M20" s="29" t="s">
        <v>28</v>
      </c>
      <c r="N20" s="132"/>
      <c r="O20" s="132"/>
      <c r="P20" s="132"/>
      <c r="Q20" s="132"/>
      <c r="R20" s="132"/>
      <c r="S20" s="132"/>
      <c r="T20" s="32"/>
      <c r="U20" s="29" t="s">
        <v>28</v>
      </c>
      <c r="V20" s="132"/>
      <c r="W20" s="132"/>
      <c r="X20" s="132"/>
      <c r="Y20" s="132"/>
      <c r="Z20" s="132"/>
      <c r="AA20" s="132"/>
      <c r="AB20" s="32"/>
      <c r="AC20" s="29" t="s">
        <v>28</v>
      </c>
      <c r="AD20" s="132"/>
      <c r="AE20" s="132"/>
      <c r="AF20" s="132"/>
      <c r="AG20" s="132"/>
      <c r="AH20" s="132"/>
      <c r="AI20" s="132"/>
      <c r="AJ20" s="32"/>
      <c r="AK20" s="29" t="s">
        <v>28</v>
      </c>
      <c r="AL20" s="132"/>
      <c r="AM20" s="132"/>
      <c r="AN20" s="132"/>
      <c r="AO20" s="132"/>
      <c r="AP20" s="132"/>
      <c r="AQ20" s="132"/>
      <c r="AR20" s="32"/>
      <c r="AS20" s="29" t="s">
        <v>28</v>
      </c>
      <c r="AT20" s="132"/>
      <c r="AU20" s="132"/>
      <c r="AV20" s="132"/>
      <c r="AW20" s="132"/>
      <c r="AX20" s="132"/>
      <c r="AY20" s="132"/>
      <c r="AZ20" s="32"/>
    </row>
    <row r="21" spans="1:52" x14ac:dyDescent="0.2">
      <c r="A21" s="33">
        <v>35</v>
      </c>
      <c r="B21" s="34"/>
      <c r="C21" s="34" t="s">
        <v>14</v>
      </c>
      <c r="D21" s="34"/>
      <c r="E21" s="35" t="s">
        <v>81</v>
      </c>
      <c r="F21" s="35"/>
      <c r="G21" s="35"/>
      <c r="H21" s="35"/>
      <c r="I21" s="35"/>
      <c r="J21" s="35"/>
      <c r="K21" s="35"/>
      <c r="L21" s="71"/>
      <c r="M21" s="133">
        <v>38</v>
      </c>
      <c r="N21" s="134"/>
      <c r="O21" s="134"/>
      <c r="P21" s="134"/>
      <c r="Q21" s="134"/>
      <c r="R21" s="134"/>
      <c r="S21" s="134"/>
      <c r="T21" s="135"/>
      <c r="U21" s="133">
        <v>38</v>
      </c>
      <c r="V21" s="134"/>
      <c r="W21" s="134"/>
      <c r="X21" s="134"/>
      <c r="Y21" s="134"/>
      <c r="Z21" s="134"/>
      <c r="AA21" s="134"/>
      <c r="AB21" s="135"/>
      <c r="AC21" s="133">
        <v>38</v>
      </c>
      <c r="AD21" s="134"/>
      <c r="AE21" s="134"/>
      <c r="AF21" s="134"/>
      <c r="AG21" s="134"/>
      <c r="AH21" s="134"/>
      <c r="AI21" s="134"/>
      <c r="AJ21" s="135"/>
      <c r="AK21" s="133">
        <v>38</v>
      </c>
      <c r="AL21" s="134"/>
      <c r="AM21" s="134"/>
      <c r="AN21" s="134"/>
      <c r="AO21" s="134"/>
      <c r="AP21" s="134"/>
      <c r="AQ21" s="134"/>
      <c r="AR21" s="135"/>
      <c r="AS21" s="133">
        <v>38</v>
      </c>
      <c r="AT21" s="134"/>
      <c r="AU21" s="134"/>
      <c r="AV21" s="134"/>
      <c r="AW21" s="134"/>
      <c r="AX21" s="134"/>
      <c r="AY21" s="134"/>
      <c r="AZ21" s="135"/>
    </row>
    <row r="22" spans="1:52" x14ac:dyDescent="0.2">
      <c r="A22" s="54">
        <v>35</v>
      </c>
      <c r="B22" s="55"/>
      <c r="C22" s="55" t="s">
        <v>18</v>
      </c>
      <c r="D22" s="55"/>
      <c r="E22" s="56" t="s">
        <v>82</v>
      </c>
      <c r="F22" s="56"/>
      <c r="G22" s="56"/>
      <c r="H22" s="56"/>
      <c r="I22" s="56"/>
      <c r="J22" s="56"/>
      <c r="K22" s="56"/>
      <c r="L22" s="136"/>
      <c r="M22" s="137">
        <v>40</v>
      </c>
      <c r="N22" s="138"/>
      <c r="O22" s="138"/>
      <c r="P22" s="138"/>
      <c r="Q22" s="138"/>
      <c r="R22" s="138"/>
      <c r="S22" s="138"/>
      <c r="T22" s="139"/>
      <c r="U22" s="137">
        <v>40</v>
      </c>
      <c r="V22" s="138"/>
      <c r="W22" s="138"/>
      <c r="X22" s="138"/>
      <c r="Y22" s="138"/>
      <c r="Z22" s="138"/>
      <c r="AA22" s="138"/>
      <c r="AB22" s="139"/>
      <c r="AC22" s="137">
        <v>40</v>
      </c>
      <c r="AD22" s="138"/>
      <c r="AE22" s="138"/>
      <c r="AF22" s="138"/>
      <c r="AG22" s="138"/>
      <c r="AH22" s="138"/>
      <c r="AI22" s="138"/>
      <c r="AJ22" s="139"/>
      <c r="AK22" s="137">
        <v>40</v>
      </c>
      <c r="AL22" s="138"/>
      <c r="AM22" s="138"/>
      <c r="AN22" s="138"/>
      <c r="AO22" s="138"/>
      <c r="AP22" s="138"/>
      <c r="AQ22" s="138"/>
      <c r="AR22" s="139"/>
      <c r="AS22" s="137">
        <v>39</v>
      </c>
      <c r="AT22" s="138"/>
      <c r="AU22" s="138"/>
      <c r="AV22" s="138"/>
      <c r="AW22" s="138"/>
      <c r="AX22" s="138"/>
      <c r="AY22" s="138"/>
      <c r="AZ22" s="139"/>
    </row>
    <row r="23" spans="1:52" x14ac:dyDescent="0.2">
      <c r="A23" s="54">
        <v>6</v>
      </c>
      <c r="B23" s="55"/>
      <c r="C23" s="55" t="s">
        <v>14</v>
      </c>
      <c r="D23" s="55"/>
      <c r="E23" s="56" t="s">
        <v>29</v>
      </c>
      <c r="F23" s="56"/>
      <c r="G23" s="56"/>
      <c r="H23" s="56"/>
      <c r="I23" s="56"/>
      <c r="J23" s="56"/>
      <c r="K23" s="56"/>
      <c r="L23" s="136"/>
      <c r="M23" s="137">
        <v>6.5999999046325684</v>
      </c>
      <c r="N23" s="138"/>
      <c r="O23" s="138"/>
      <c r="P23" s="138"/>
      <c r="Q23" s="138"/>
      <c r="R23" s="138"/>
      <c r="S23" s="138"/>
      <c r="T23" s="139"/>
      <c r="U23" s="137">
        <v>6.5999999046325684</v>
      </c>
      <c r="V23" s="138"/>
      <c r="W23" s="138"/>
      <c r="X23" s="138"/>
      <c r="Y23" s="138"/>
      <c r="Z23" s="138"/>
      <c r="AA23" s="138"/>
      <c r="AB23" s="139"/>
      <c r="AC23" s="137">
        <v>6.5999999046325684</v>
      </c>
      <c r="AD23" s="138"/>
      <c r="AE23" s="138"/>
      <c r="AF23" s="138"/>
      <c r="AG23" s="138"/>
      <c r="AH23" s="138"/>
      <c r="AI23" s="138"/>
      <c r="AJ23" s="139"/>
      <c r="AK23" s="137">
        <v>6.5999999046325684</v>
      </c>
      <c r="AL23" s="138"/>
      <c r="AM23" s="138"/>
      <c r="AN23" s="138"/>
      <c r="AO23" s="138"/>
      <c r="AP23" s="138"/>
      <c r="AQ23" s="138"/>
      <c r="AR23" s="139"/>
      <c r="AS23" s="137">
        <v>6.5</v>
      </c>
      <c r="AT23" s="138"/>
      <c r="AU23" s="138"/>
      <c r="AV23" s="138"/>
      <c r="AW23" s="138"/>
      <c r="AX23" s="138"/>
      <c r="AY23" s="138"/>
      <c r="AZ23" s="139"/>
    </row>
    <row r="24" spans="1:52" ht="13.5" thickBot="1" x14ac:dyDescent="0.25">
      <c r="A24" s="140">
        <v>6</v>
      </c>
      <c r="B24" s="141"/>
      <c r="C24" s="141" t="s">
        <v>18</v>
      </c>
      <c r="D24" s="141"/>
      <c r="E24" s="78" t="s">
        <v>30</v>
      </c>
      <c r="F24" s="78"/>
      <c r="G24" s="78"/>
      <c r="H24" s="78"/>
      <c r="I24" s="78"/>
      <c r="J24" s="78"/>
      <c r="K24" s="78"/>
      <c r="L24" s="79"/>
      <c r="M24" s="142">
        <v>6.5999999046325684</v>
      </c>
      <c r="N24" s="143"/>
      <c r="O24" s="143"/>
      <c r="P24" s="143"/>
      <c r="Q24" s="143"/>
      <c r="R24" s="143"/>
      <c r="S24" s="143"/>
      <c r="T24" s="144"/>
      <c r="U24" s="142">
        <v>6.5999999046325684</v>
      </c>
      <c r="V24" s="143"/>
      <c r="W24" s="143"/>
      <c r="X24" s="143"/>
      <c r="Y24" s="143"/>
      <c r="Z24" s="143"/>
      <c r="AA24" s="143"/>
      <c r="AB24" s="144"/>
      <c r="AC24" s="142">
        <v>6.5999999046325684</v>
      </c>
      <c r="AD24" s="143"/>
      <c r="AE24" s="143"/>
      <c r="AF24" s="143"/>
      <c r="AG24" s="143"/>
      <c r="AH24" s="143"/>
      <c r="AI24" s="143"/>
      <c r="AJ24" s="144"/>
      <c r="AK24" s="142">
        <v>6.5999999046325684</v>
      </c>
      <c r="AL24" s="143"/>
      <c r="AM24" s="143"/>
      <c r="AN24" s="143"/>
      <c r="AO24" s="143"/>
      <c r="AP24" s="143"/>
      <c r="AQ24" s="143"/>
      <c r="AR24" s="144"/>
      <c r="AS24" s="142">
        <v>6.5</v>
      </c>
      <c r="AT24" s="143"/>
      <c r="AU24" s="143"/>
      <c r="AV24" s="143"/>
      <c r="AW24" s="143"/>
      <c r="AX24" s="143"/>
      <c r="AY24" s="143"/>
      <c r="AZ24" s="144"/>
    </row>
    <row r="25" spans="1:52" ht="30" customHeight="1" thickBot="1" x14ac:dyDescent="0.25">
      <c r="A25" s="128" t="s">
        <v>31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</row>
    <row r="26" spans="1:52" ht="15" customHeight="1" x14ac:dyDescent="0.2">
      <c r="A26" s="145" t="s">
        <v>1</v>
      </c>
      <c r="B26" s="146"/>
      <c r="C26" s="146"/>
      <c r="D26" s="146"/>
      <c r="E26" s="146" t="s">
        <v>32</v>
      </c>
      <c r="F26" s="146"/>
      <c r="G26" s="146" t="s">
        <v>33</v>
      </c>
      <c r="H26" s="146"/>
      <c r="I26" s="146" t="s">
        <v>34</v>
      </c>
      <c r="J26" s="146"/>
      <c r="K26" s="146" t="s">
        <v>35</v>
      </c>
      <c r="L26" s="149"/>
      <c r="M26" s="66" t="s">
        <v>9</v>
      </c>
      <c r="N26" s="150"/>
      <c r="O26" s="152" t="s">
        <v>10</v>
      </c>
      <c r="P26" s="67"/>
      <c r="Q26" s="150"/>
      <c r="R26" s="152" t="s">
        <v>11</v>
      </c>
      <c r="S26" s="67"/>
      <c r="T26" s="154"/>
      <c r="U26" s="66" t="s">
        <v>9</v>
      </c>
      <c r="V26" s="150"/>
      <c r="W26" s="152" t="s">
        <v>10</v>
      </c>
      <c r="X26" s="67"/>
      <c r="Y26" s="150"/>
      <c r="Z26" s="152" t="s">
        <v>11</v>
      </c>
      <c r="AA26" s="67"/>
      <c r="AB26" s="154"/>
      <c r="AC26" s="66" t="s">
        <v>9</v>
      </c>
      <c r="AD26" s="150"/>
      <c r="AE26" s="152" t="s">
        <v>10</v>
      </c>
      <c r="AF26" s="67"/>
      <c r="AG26" s="150"/>
      <c r="AH26" s="152" t="s">
        <v>11</v>
      </c>
      <c r="AI26" s="67"/>
      <c r="AJ26" s="154"/>
      <c r="AK26" s="66" t="s">
        <v>9</v>
      </c>
      <c r="AL26" s="150"/>
      <c r="AM26" s="152" t="s">
        <v>10</v>
      </c>
      <c r="AN26" s="67"/>
      <c r="AO26" s="150"/>
      <c r="AP26" s="152" t="s">
        <v>11</v>
      </c>
      <c r="AQ26" s="67"/>
      <c r="AR26" s="154"/>
      <c r="AS26" s="66" t="s">
        <v>9</v>
      </c>
      <c r="AT26" s="150"/>
      <c r="AU26" s="152" t="s">
        <v>10</v>
      </c>
      <c r="AV26" s="67"/>
      <c r="AW26" s="150"/>
      <c r="AX26" s="152" t="s">
        <v>11</v>
      </c>
      <c r="AY26" s="67"/>
      <c r="AZ26" s="154"/>
    </row>
    <row r="27" spans="1:52" ht="15.75" customHeight="1" thickBot="1" x14ac:dyDescent="0.25">
      <c r="A27" s="147"/>
      <c r="B27" s="148"/>
      <c r="C27" s="148"/>
      <c r="D27" s="148"/>
      <c r="E27" s="4" t="s">
        <v>36</v>
      </c>
      <c r="F27" s="4" t="s">
        <v>37</v>
      </c>
      <c r="G27" s="4" t="s">
        <v>36</v>
      </c>
      <c r="H27" s="4" t="s">
        <v>37</v>
      </c>
      <c r="I27" s="4" t="s">
        <v>36</v>
      </c>
      <c r="J27" s="4" t="s">
        <v>37</v>
      </c>
      <c r="K27" s="4" t="s">
        <v>36</v>
      </c>
      <c r="L27" s="2" t="s">
        <v>37</v>
      </c>
      <c r="M27" s="68"/>
      <c r="N27" s="151"/>
      <c r="O27" s="153"/>
      <c r="P27" s="69"/>
      <c r="Q27" s="151"/>
      <c r="R27" s="153"/>
      <c r="S27" s="69"/>
      <c r="T27" s="155"/>
      <c r="U27" s="68"/>
      <c r="V27" s="151"/>
      <c r="W27" s="153"/>
      <c r="X27" s="69"/>
      <c r="Y27" s="151"/>
      <c r="Z27" s="153"/>
      <c r="AA27" s="69"/>
      <c r="AB27" s="155"/>
      <c r="AC27" s="68"/>
      <c r="AD27" s="151"/>
      <c r="AE27" s="153"/>
      <c r="AF27" s="69"/>
      <c r="AG27" s="151"/>
      <c r="AH27" s="153"/>
      <c r="AI27" s="69"/>
      <c r="AJ27" s="155"/>
      <c r="AK27" s="68"/>
      <c r="AL27" s="151"/>
      <c r="AM27" s="153"/>
      <c r="AN27" s="69"/>
      <c r="AO27" s="151"/>
      <c r="AP27" s="153"/>
      <c r="AQ27" s="69"/>
      <c r="AR27" s="155"/>
      <c r="AS27" s="68"/>
      <c r="AT27" s="151"/>
      <c r="AU27" s="153"/>
      <c r="AV27" s="69"/>
      <c r="AW27" s="151"/>
      <c r="AX27" s="153"/>
      <c r="AY27" s="69"/>
      <c r="AZ27" s="155"/>
    </row>
    <row r="28" spans="1:52" x14ac:dyDescent="0.2">
      <c r="A28" s="156" t="s">
        <v>83</v>
      </c>
      <c r="B28" s="157"/>
      <c r="C28" s="157"/>
      <c r="D28" s="157"/>
      <c r="E28" s="158"/>
      <c r="F28" s="158"/>
      <c r="G28" s="158"/>
      <c r="H28" s="158"/>
      <c r="I28" s="158"/>
      <c r="J28" s="158"/>
      <c r="K28" s="158"/>
      <c r="L28" s="159"/>
      <c r="M28" s="160"/>
      <c r="N28" s="161"/>
      <c r="O28" s="162"/>
      <c r="P28" s="162"/>
      <c r="Q28" s="162"/>
      <c r="R28" s="162"/>
      <c r="S28" s="162"/>
      <c r="T28" s="163"/>
      <c r="U28" s="160"/>
      <c r="V28" s="161"/>
      <c r="W28" s="162"/>
      <c r="X28" s="162"/>
      <c r="Y28" s="162"/>
      <c r="Z28" s="162"/>
      <c r="AA28" s="162"/>
      <c r="AB28" s="163"/>
      <c r="AC28" s="160"/>
      <c r="AD28" s="161"/>
      <c r="AE28" s="162"/>
      <c r="AF28" s="162"/>
      <c r="AG28" s="162"/>
      <c r="AH28" s="162"/>
      <c r="AI28" s="162"/>
      <c r="AJ28" s="163"/>
      <c r="AK28" s="160"/>
      <c r="AL28" s="161"/>
      <c r="AM28" s="162"/>
      <c r="AN28" s="162"/>
      <c r="AO28" s="162"/>
      <c r="AP28" s="162"/>
      <c r="AQ28" s="162"/>
      <c r="AR28" s="163"/>
      <c r="AS28" s="160"/>
      <c r="AT28" s="161"/>
      <c r="AU28" s="162"/>
      <c r="AV28" s="162"/>
      <c r="AW28" s="162"/>
      <c r="AX28" s="162"/>
      <c r="AY28" s="162"/>
      <c r="AZ28" s="163"/>
    </row>
    <row r="29" spans="1:52" x14ac:dyDescent="0.2">
      <c r="A29" s="168" t="s">
        <v>84</v>
      </c>
      <c r="B29" s="169"/>
      <c r="C29" s="169"/>
      <c r="D29" s="169"/>
      <c r="E29" s="9"/>
      <c r="F29" s="9"/>
      <c r="G29" s="9"/>
      <c r="H29" s="9"/>
      <c r="I29" s="9"/>
      <c r="J29" s="9"/>
      <c r="K29" s="9"/>
      <c r="L29" s="3"/>
      <c r="M29" s="166">
        <f>M6</f>
        <v>35</v>
      </c>
      <c r="N29" s="167"/>
      <c r="O29" s="164">
        <f>-O6</f>
        <v>-1.5418415766397171</v>
      </c>
      <c r="P29" s="164"/>
      <c r="Q29" s="164"/>
      <c r="R29" s="164">
        <f>-Q6</f>
        <v>-1.0231986710231356</v>
      </c>
      <c r="S29" s="164"/>
      <c r="T29" s="165"/>
      <c r="U29" s="166">
        <f>U6</f>
        <v>88</v>
      </c>
      <c r="V29" s="167"/>
      <c r="W29" s="164">
        <f>-W6</f>
        <v>-2.9545906708628604</v>
      </c>
      <c r="X29" s="164"/>
      <c r="Y29" s="164"/>
      <c r="Z29" s="164">
        <f>-Y6</f>
        <v>-1.8342189267619344</v>
      </c>
      <c r="AA29" s="164"/>
      <c r="AB29" s="165"/>
      <c r="AC29" s="166">
        <f>AC6</f>
        <v>46</v>
      </c>
      <c r="AD29" s="167"/>
      <c r="AE29" s="164">
        <f>-AE6</f>
        <v>-2.4380196171705002</v>
      </c>
      <c r="AF29" s="164"/>
      <c r="AG29" s="164"/>
      <c r="AH29" s="164">
        <f>-AG6</f>
        <v>-1.5844421697320368</v>
      </c>
      <c r="AI29" s="164"/>
      <c r="AJ29" s="165"/>
      <c r="AK29" s="166">
        <f>AK6</f>
        <v>53</v>
      </c>
      <c r="AL29" s="167"/>
      <c r="AM29" s="164">
        <f>-AM6</f>
        <v>-2.6252222645531922</v>
      </c>
      <c r="AN29" s="164"/>
      <c r="AO29" s="164"/>
      <c r="AP29" s="164">
        <f>-AO6</f>
        <v>-1.7033660258207992</v>
      </c>
      <c r="AQ29" s="164"/>
      <c r="AR29" s="165"/>
      <c r="AS29" s="166">
        <f>AS6</f>
        <v>44</v>
      </c>
      <c r="AT29" s="167"/>
      <c r="AU29" s="164">
        <f>-AU6</f>
        <v>-2.3308491921620562</v>
      </c>
      <c r="AV29" s="164"/>
      <c r="AW29" s="164"/>
      <c r="AX29" s="164">
        <f>-AW6</f>
        <v>-1.4540257146643487</v>
      </c>
      <c r="AY29" s="164"/>
      <c r="AZ29" s="165"/>
    </row>
    <row r="30" spans="1:52" x14ac:dyDescent="0.2">
      <c r="A30" s="168" t="s">
        <v>85</v>
      </c>
      <c r="B30" s="169"/>
      <c r="C30" s="169"/>
      <c r="D30" s="169"/>
      <c r="E30" s="9"/>
      <c r="F30" s="9"/>
      <c r="G30" s="9"/>
      <c r="H30" s="9"/>
      <c r="I30" s="9"/>
      <c r="J30" s="9"/>
      <c r="K30" s="9"/>
      <c r="L30" s="3"/>
      <c r="M30" s="46">
        <v>35</v>
      </c>
      <c r="N30" s="47"/>
      <c r="O30" s="48">
        <f>SQRT(3)*M21*M30*S6/1000</f>
        <v>1.9194277258077699</v>
      </c>
      <c r="P30" s="48"/>
      <c r="Q30" s="48"/>
      <c r="R30" s="48">
        <f>SQRT(3)*M21*M30*SIN(ACOS(S6))/1000</f>
        <v>1.2737728233089334</v>
      </c>
      <c r="S30" s="48"/>
      <c r="T30" s="170"/>
      <c r="U30" s="46">
        <v>88</v>
      </c>
      <c r="V30" s="47"/>
      <c r="W30" s="48">
        <f>SQRT(3)*U21*U30*AA6/1000</f>
        <v>4.9208470078361897</v>
      </c>
      <c r="X30" s="48"/>
      <c r="Y30" s="48"/>
      <c r="Z30" s="48">
        <f>SQRT(3)*U21*U30*SIN(ACOS(AA6))/1000</f>
        <v>3.0548768756644864</v>
      </c>
      <c r="AA30" s="48"/>
      <c r="AB30" s="170"/>
      <c r="AC30" s="46">
        <v>46</v>
      </c>
      <c r="AD30" s="47"/>
      <c r="AE30" s="48">
        <f>SQRT(3)*AC21*AC30*AI6/1000</f>
        <v>2.5386214300080918</v>
      </c>
      <c r="AF30" s="48"/>
      <c r="AG30" s="48"/>
      <c r="AH30" s="48">
        <f>SQRT(3)*AC21*AC30*SIN(ACOS(AI6))/1000</f>
        <v>1.6498221828741633</v>
      </c>
      <c r="AI30" s="48"/>
      <c r="AJ30" s="170"/>
      <c r="AK30" s="46">
        <v>53</v>
      </c>
      <c r="AL30" s="47"/>
      <c r="AM30" s="48">
        <f>SQRT(3)*AK21*AK30*AQ6/1000</f>
        <v>2.9263266441986668</v>
      </c>
      <c r="AN30" s="48"/>
      <c r="AO30" s="48"/>
      <c r="AP30" s="48">
        <f>SQRT(3)*AK21*AK30*SIN(ACOS(AQ6))/1000</f>
        <v>1.8987365197554305</v>
      </c>
      <c r="AQ30" s="48"/>
      <c r="AR30" s="170"/>
      <c r="AS30" s="46">
        <v>44</v>
      </c>
      <c r="AT30" s="47"/>
      <c r="AU30" s="48">
        <f>SQRT(3)*AS21*AS30*AY6/1000</f>
        <v>2.4570981132860283</v>
      </c>
      <c r="AV30" s="48"/>
      <c r="AW30" s="48"/>
      <c r="AX30" s="48">
        <f>SQRT(3)*AS21*AS30*SIN(ACOS(AY6))/1000</f>
        <v>1.5327820659461797</v>
      </c>
      <c r="AY30" s="48"/>
      <c r="AZ30" s="170"/>
    </row>
    <row r="31" spans="1:52" ht="13.5" thickBot="1" x14ac:dyDescent="0.25">
      <c r="A31" s="171" t="s">
        <v>86</v>
      </c>
      <c r="B31" s="172"/>
      <c r="C31" s="172"/>
      <c r="D31" s="172"/>
      <c r="E31" s="173"/>
      <c r="F31" s="173"/>
      <c r="G31" s="173"/>
      <c r="H31" s="173"/>
      <c r="I31" s="173"/>
      <c r="J31" s="173"/>
      <c r="K31" s="173"/>
      <c r="L31" s="174"/>
      <c r="M31" s="84"/>
      <c r="N31" s="175"/>
      <c r="O31" s="82">
        <f>SUM(O29:Q30)</f>
        <v>0.37758614916805278</v>
      </c>
      <c r="P31" s="82"/>
      <c r="Q31" s="82"/>
      <c r="R31" s="82">
        <f>SUM(R29:T30)</f>
        <v>0.25057415228579782</v>
      </c>
      <c r="S31" s="82"/>
      <c r="T31" s="176"/>
      <c r="U31" s="84"/>
      <c r="V31" s="175"/>
      <c r="W31" s="82">
        <f>SUM(W29:Y30)</f>
        <v>1.9662563369733292</v>
      </c>
      <c r="X31" s="82"/>
      <c r="Y31" s="82"/>
      <c r="Z31" s="82">
        <f>SUM(Z29:AB30)</f>
        <v>1.220657948902552</v>
      </c>
      <c r="AA31" s="82"/>
      <c r="AB31" s="176"/>
      <c r="AC31" s="84"/>
      <c r="AD31" s="175"/>
      <c r="AE31" s="82">
        <f>SUM(AE29:AG30)</f>
        <v>0.10060181283759162</v>
      </c>
      <c r="AF31" s="82"/>
      <c r="AG31" s="82"/>
      <c r="AH31" s="82">
        <f>SUM(AH29:AJ30)</f>
        <v>6.5380013142126492E-2</v>
      </c>
      <c r="AI31" s="82"/>
      <c r="AJ31" s="176"/>
      <c r="AK31" s="84"/>
      <c r="AL31" s="175"/>
      <c r="AM31" s="82">
        <f>SUM(AM29:AO30)</f>
        <v>0.30110437964547465</v>
      </c>
      <c r="AN31" s="82"/>
      <c r="AO31" s="82"/>
      <c r="AP31" s="82">
        <f>SUM(AP29:AR30)</f>
        <v>0.19537049393463124</v>
      </c>
      <c r="AQ31" s="82"/>
      <c r="AR31" s="176"/>
      <c r="AS31" s="84"/>
      <c r="AT31" s="175"/>
      <c r="AU31" s="82">
        <f>SUM(AU29:AW30)</f>
        <v>0.12624892112397212</v>
      </c>
      <c r="AV31" s="82"/>
      <c r="AW31" s="82"/>
      <c r="AX31" s="82">
        <f>SUM(AX29:AZ30)</f>
        <v>7.8756351281831005E-2</v>
      </c>
      <c r="AY31" s="82"/>
      <c r="AZ31" s="176"/>
    </row>
    <row r="32" spans="1:52" x14ac:dyDescent="0.2">
      <c r="A32" s="156" t="s">
        <v>87</v>
      </c>
      <c r="B32" s="157"/>
      <c r="C32" s="157"/>
      <c r="D32" s="157"/>
      <c r="E32" s="158"/>
      <c r="F32" s="158"/>
      <c r="G32" s="158"/>
      <c r="H32" s="158"/>
      <c r="I32" s="158"/>
      <c r="J32" s="158"/>
      <c r="K32" s="158"/>
      <c r="L32" s="159"/>
      <c r="M32" s="160"/>
      <c r="N32" s="161"/>
      <c r="O32" s="162"/>
      <c r="P32" s="162"/>
      <c r="Q32" s="162"/>
      <c r="R32" s="162"/>
      <c r="S32" s="162"/>
      <c r="T32" s="163"/>
      <c r="U32" s="160"/>
      <c r="V32" s="161"/>
      <c r="W32" s="162"/>
      <c r="X32" s="162"/>
      <c r="Y32" s="162"/>
      <c r="Z32" s="162"/>
      <c r="AA32" s="162"/>
      <c r="AB32" s="163"/>
      <c r="AC32" s="160"/>
      <c r="AD32" s="161"/>
      <c r="AE32" s="162"/>
      <c r="AF32" s="162"/>
      <c r="AG32" s="162"/>
      <c r="AH32" s="162"/>
      <c r="AI32" s="162"/>
      <c r="AJ32" s="163"/>
      <c r="AK32" s="160"/>
      <c r="AL32" s="161"/>
      <c r="AM32" s="162"/>
      <c r="AN32" s="162"/>
      <c r="AO32" s="162"/>
      <c r="AP32" s="162"/>
      <c r="AQ32" s="162"/>
      <c r="AR32" s="163"/>
      <c r="AS32" s="160"/>
      <c r="AT32" s="161"/>
      <c r="AU32" s="162"/>
      <c r="AV32" s="162"/>
      <c r="AW32" s="162"/>
      <c r="AX32" s="162"/>
      <c r="AY32" s="162"/>
      <c r="AZ32" s="163"/>
    </row>
    <row r="33" spans="1:52" x14ac:dyDescent="0.2">
      <c r="A33" s="168" t="s">
        <v>88</v>
      </c>
      <c r="B33" s="169"/>
      <c r="C33" s="169"/>
      <c r="D33" s="169"/>
      <c r="E33" s="9"/>
      <c r="F33" s="9"/>
      <c r="G33" s="9"/>
      <c r="H33" s="9"/>
      <c r="I33" s="9"/>
      <c r="J33" s="9"/>
      <c r="K33" s="9"/>
      <c r="L33" s="3"/>
      <c r="M33" s="166">
        <f>M9</f>
        <v>18</v>
      </c>
      <c r="N33" s="167"/>
      <c r="O33" s="164">
        <f>-O9</f>
        <v>-0.86740087262147103</v>
      </c>
      <c r="P33" s="164"/>
      <c r="Q33" s="164"/>
      <c r="R33" s="164">
        <f>-Q9</f>
        <v>-0.56097123809221894</v>
      </c>
      <c r="S33" s="164"/>
      <c r="T33" s="165"/>
      <c r="U33" s="166">
        <f>U9</f>
        <v>90</v>
      </c>
      <c r="V33" s="167"/>
      <c r="W33" s="164">
        <f>-W9</f>
        <v>-5.3587503293936809</v>
      </c>
      <c r="X33" s="164"/>
      <c r="Y33" s="164"/>
      <c r="Z33" s="164">
        <f>-Y9</f>
        <v>-3.2044312363938792</v>
      </c>
      <c r="AA33" s="164"/>
      <c r="AB33" s="165"/>
      <c r="AC33" s="166">
        <f>AC9</f>
        <v>100</v>
      </c>
      <c r="AD33" s="167"/>
      <c r="AE33" s="164">
        <f>-AE9</f>
        <v>-5.9186519527579344</v>
      </c>
      <c r="AF33" s="164"/>
      <c r="AG33" s="164"/>
      <c r="AH33" s="164">
        <f>-AG9</f>
        <v>-3.7210565027420754</v>
      </c>
      <c r="AI33" s="164"/>
      <c r="AJ33" s="165"/>
      <c r="AK33" s="166">
        <f>AK9</f>
        <v>97</v>
      </c>
      <c r="AL33" s="167"/>
      <c r="AM33" s="164">
        <f>-AM9</f>
        <v>-5.6926702197796351</v>
      </c>
      <c r="AN33" s="164"/>
      <c r="AO33" s="164"/>
      <c r="AP33" s="164">
        <f>-AO9</f>
        <v>-3.4136041836009756</v>
      </c>
      <c r="AQ33" s="164"/>
      <c r="AR33" s="165"/>
      <c r="AS33" s="166">
        <f>AS9</f>
        <v>94</v>
      </c>
      <c r="AT33" s="167"/>
      <c r="AU33" s="164">
        <f>-AU9</f>
        <v>-5.44805730471532</v>
      </c>
      <c r="AV33" s="164"/>
      <c r="AW33" s="164"/>
      <c r="AX33" s="164">
        <f>-AW9</f>
        <v>-3.106633327289428</v>
      </c>
      <c r="AY33" s="164"/>
      <c r="AZ33" s="165"/>
    </row>
    <row r="34" spans="1:52" x14ac:dyDescent="0.2">
      <c r="A34" s="168" t="s">
        <v>89</v>
      </c>
      <c r="B34" s="169"/>
      <c r="C34" s="169"/>
      <c r="D34" s="169"/>
      <c r="E34" s="9"/>
      <c r="F34" s="9"/>
      <c r="G34" s="9"/>
      <c r="H34" s="9"/>
      <c r="I34" s="9"/>
      <c r="J34" s="9"/>
      <c r="K34" s="9"/>
      <c r="L34" s="3"/>
      <c r="M34" s="46">
        <v>18</v>
      </c>
      <c r="N34" s="47"/>
      <c r="O34" s="48">
        <f>SQRT(3)*M22*M34*S9/1000</f>
        <v>1.0471669146163529</v>
      </c>
      <c r="P34" s="48"/>
      <c r="Q34" s="48"/>
      <c r="R34" s="48">
        <f>SQRT(3)*M22*M34*SIN(ACOS(S9))/1000</f>
        <v>0.67723072355945813</v>
      </c>
      <c r="S34" s="48"/>
      <c r="T34" s="170"/>
      <c r="U34" s="46">
        <v>90</v>
      </c>
      <c r="V34" s="47"/>
      <c r="W34" s="48">
        <f>SQRT(3)*U22*U34*AA9/1000</f>
        <v>5.3515574944543651</v>
      </c>
      <c r="X34" s="48"/>
      <c r="Y34" s="48"/>
      <c r="Z34" s="48">
        <f>SQRT(3)*U22*U34*SIN(ACOS(AA9))/1000</f>
        <v>3.2001300572866258</v>
      </c>
      <c r="AA34" s="48"/>
      <c r="AB34" s="170"/>
      <c r="AC34" s="46">
        <v>100</v>
      </c>
      <c r="AD34" s="47"/>
      <c r="AE34" s="48">
        <f>SQRT(3)*AC22*AC34*AI9/1000</f>
        <v>5.8653302708071928</v>
      </c>
      <c r="AF34" s="48"/>
      <c r="AG34" s="48"/>
      <c r="AH34" s="48">
        <f>SQRT(3)*AC22*AC34*SIN(ACOS(AI9))/1000</f>
        <v>3.687533161119072</v>
      </c>
      <c r="AI34" s="48"/>
      <c r="AJ34" s="170"/>
      <c r="AK34" s="46">
        <v>97</v>
      </c>
      <c r="AL34" s="47"/>
      <c r="AM34" s="48">
        <f>SQRT(3)*AK22*AK34*AQ9/1000</f>
        <v>5.7635509310433894</v>
      </c>
      <c r="AN34" s="48"/>
      <c r="AO34" s="48"/>
      <c r="AP34" s="48">
        <f>SQRT(3)*AK22*AK34*SIN(ACOS(AQ9))/1000</f>
        <v>3.4561077334580985</v>
      </c>
      <c r="AQ34" s="48"/>
      <c r="AR34" s="170"/>
      <c r="AS34" s="46">
        <v>94</v>
      </c>
      <c r="AT34" s="47"/>
      <c r="AU34" s="48">
        <f>SQRT(3)*AS22*AS34*AY9/1000</f>
        <v>5.5159330302006406</v>
      </c>
      <c r="AV34" s="48"/>
      <c r="AW34" s="48"/>
      <c r="AX34" s="48">
        <f>SQRT(3)*AS22*AS34*SIN(ACOS(AY9))/1000</f>
        <v>3.1453379478748493</v>
      </c>
      <c r="AY34" s="48"/>
      <c r="AZ34" s="170"/>
    </row>
    <row r="35" spans="1:52" ht="13.5" thickBot="1" x14ac:dyDescent="0.25">
      <c r="A35" s="177" t="s">
        <v>90</v>
      </c>
      <c r="B35" s="178"/>
      <c r="C35" s="178"/>
      <c r="D35" s="178"/>
      <c r="E35" s="179"/>
      <c r="F35" s="179"/>
      <c r="G35" s="179"/>
      <c r="H35" s="179"/>
      <c r="I35" s="179"/>
      <c r="J35" s="179"/>
      <c r="K35" s="179"/>
      <c r="L35" s="180"/>
      <c r="M35" s="181"/>
      <c r="N35" s="182"/>
      <c r="O35" s="183">
        <f>SUM(O33:Q34)</f>
        <v>0.17976604199488189</v>
      </c>
      <c r="P35" s="183"/>
      <c r="Q35" s="183"/>
      <c r="R35" s="183">
        <f>SUM(R33:T34)</f>
        <v>0.11625948546723919</v>
      </c>
      <c r="S35" s="183"/>
      <c r="T35" s="184"/>
      <c r="U35" s="181"/>
      <c r="V35" s="182"/>
      <c r="W35" s="183">
        <f>SUM(W33:Y34)</f>
        <v>-7.1928349393157731E-3</v>
      </c>
      <c r="X35" s="183"/>
      <c r="Y35" s="183"/>
      <c r="Z35" s="183">
        <f>SUM(Z33:AB34)</f>
        <v>-4.3011791072533612E-3</v>
      </c>
      <c r="AA35" s="183"/>
      <c r="AB35" s="184"/>
      <c r="AC35" s="181"/>
      <c r="AD35" s="182"/>
      <c r="AE35" s="183">
        <f>SUM(AE33:AG34)</f>
        <v>-5.3321681950741606E-2</v>
      </c>
      <c r="AF35" s="183"/>
      <c r="AG35" s="183"/>
      <c r="AH35" s="183">
        <f>SUM(AH33:AJ34)</f>
        <v>-3.3523341623003411E-2</v>
      </c>
      <c r="AI35" s="183"/>
      <c r="AJ35" s="184"/>
      <c r="AK35" s="181"/>
      <c r="AL35" s="182"/>
      <c r="AM35" s="183">
        <f>SUM(AM33:AO34)</f>
        <v>7.0880711263754392E-2</v>
      </c>
      <c r="AN35" s="183"/>
      <c r="AO35" s="183"/>
      <c r="AP35" s="183">
        <f>SUM(AP33:AR34)</f>
        <v>4.2503549857122902E-2</v>
      </c>
      <c r="AQ35" s="183"/>
      <c r="AR35" s="184"/>
      <c r="AS35" s="181"/>
      <c r="AT35" s="182"/>
      <c r="AU35" s="183">
        <f>SUM(AU33:AW34)</f>
        <v>6.7875725485320615E-2</v>
      </c>
      <c r="AV35" s="183"/>
      <c r="AW35" s="183"/>
      <c r="AX35" s="183">
        <f>SUM(AX33:AZ34)</f>
        <v>3.8704620585421345E-2</v>
      </c>
      <c r="AY35" s="183"/>
      <c r="AZ35" s="184"/>
    </row>
    <row r="36" spans="1:52" ht="13.5" thickBot="1" x14ac:dyDescent="0.25">
      <c r="A36" s="185" t="s">
        <v>91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7"/>
      <c r="M36" s="188"/>
      <c r="N36" s="189"/>
      <c r="O36" s="190">
        <f>SUM(O29:Q30)+SUM(O33:Q34)</f>
        <v>0.55735219116293466</v>
      </c>
      <c r="P36" s="190"/>
      <c r="Q36" s="190"/>
      <c r="R36" s="190">
        <f>SUM(R29:T30)+SUM(R33:T34)</f>
        <v>0.36683363775303701</v>
      </c>
      <c r="S36" s="190"/>
      <c r="T36" s="191"/>
      <c r="U36" s="188"/>
      <c r="V36" s="189"/>
      <c r="W36" s="190">
        <f>SUM(W29:Y30)+SUM(W33:Y34)</f>
        <v>1.9590635020340135</v>
      </c>
      <c r="X36" s="190"/>
      <c r="Y36" s="190"/>
      <c r="Z36" s="190">
        <f>SUM(Z29:AB30)+SUM(Z33:AB34)</f>
        <v>1.2163567697952986</v>
      </c>
      <c r="AA36" s="190"/>
      <c r="AB36" s="191"/>
      <c r="AC36" s="188"/>
      <c r="AD36" s="189"/>
      <c r="AE36" s="190">
        <f>SUM(AE29:AG30)+SUM(AE33:AG34)</f>
        <v>4.7280130886850014E-2</v>
      </c>
      <c r="AF36" s="190"/>
      <c r="AG36" s="190"/>
      <c r="AH36" s="190">
        <f>SUM(AH29:AJ30)+SUM(AH33:AJ34)</f>
        <v>3.1856671519123081E-2</v>
      </c>
      <c r="AI36" s="190"/>
      <c r="AJ36" s="191"/>
      <c r="AK36" s="188"/>
      <c r="AL36" s="189"/>
      <c r="AM36" s="190">
        <f>SUM(AM29:AO30)+SUM(AM33:AO34)</f>
        <v>0.37198509090922904</v>
      </c>
      <c r="AN36" s="190"/>
      <c r="AO36" s="190"/>
      <c r="AP36" s="190">
        <f>SUM(AP29:AR30)+SUM(AP33:AR34)</f>
        <v>0.23787404379175414</v>
      </c>
      <c r="AQ36" s="190"/>
      <c r="AR36" s="191"/>
      <c r="AS36" s="188"/>
      <c r="AT36" s="189"/>
      <c r="AU36" s="190">
        <f>SUM(AU29:AW30)+SUM(AU33:AW34)</f>
        <v>0.19412464660929274</v>
      </c>
      <c r="AV36" s="190"/>
      <c r="AW36" s="190"/>
      <c r="AX36" s="190">
        <f>SUM(AX29:AZ30)+SUM(AX33:AZ34)</f>
        <v>0.11746097186725235</v>
      </c>
      <c r="AY36" s="190"/>
      <c r="AZ36" s="191"/>
    </row>
    <row r="37" spans="1:52" x14ac:dyDescent="0.2">
      <c r="A37" s="156" t="s">
        <v>38</v>
      </c>
      <c r="B37" s="157"/>
      <c r="C37" s="157"/>
      <c r="D37" s="157"/>
      <c r="E37" s="158"/>
      <c r="F37" s="158"/>
      <c r="G37" s="158"/>
      <c r="H37" s="158"/>
      <c r="I37" s="158"/>
      <c r="J37" s="158"/>
      <c r="K37" s="158"/>
      <c r="L37" s="159"/>
      <c r="M37" s="160"/>
      <c r="N37" s="161"/>
      <c r="O37" s="162"/>
      <c r="P37" s="162"/>
      <c r="Q37" s="162"/>
      <c r="R37" s="162"/>
      <c r="S37" s="162"/>
      <c r="T37" s="163"/>
      <c r="U37" s="160"/>
      <c r="V37" s="161"/>
      <c r="W37" s="162"/>
      <c r="X37" s="162"/>
      <c r="Y37" s="162"/>
      <c r="Z37" s="162"/>
      <c r="AA37" s="162"/>
      <c r="AB37" s="163"/>
      <c r="AC37" s="160"/>
      <c r="AD37" s="161"/>
      <c r="AE37" s="162"/>
      <c r="AF37" s="162"/>
      <c r="AG37" s="162"/>
      <c r="AH37" s="162"/>
      <c r="AI37" s="162"/>
      <c r="AJ37" s="163"/>
      <c r="AK37" s="160"/>
      <c r="AL37" s="161"/>
      <c r="AM37" s="162"/>
      <c r="AN37" s="162"/>
      <c r="AO37" s="162"/>
      <c r="AP37" s="162"/>
      <c r="AQ37" s="162"/>
      <c r="AR37" s="163"/>
      <c r="AS37" s="160"/>
      <c r="AT37" s="161"/>
      <c r="AU37" s="162"/>
      <c r="AV37" s="162"/>
      <c r="AW37" s="162"/>
      <c r="AX37" s="162"/>
      <c r="AY37" s="162"/>
      <c r="AZ37" s="163"/>
    </row>
    <row r="38" spans="1:52" x14ac:dyDescent="0.2">
      <c r="A38" s="168" t="s">
        <v>39</v>
      </c>
      <c r="B38" s="169"/>
      <c r="C38" s="169"/>
      <c r="D38" s="169"/>
      <c r="E38" s="9"/>
      <c r="F38" s="9"/>
      <c r="G38" s="9"/>
      <c r="H38" s="9"/>
      <c r="I38" s="9"/>
      <c r="J38" s="9"/>
      <c r="K38" s="9"/>
      <c r="L38" s="3"/>
      <c r="M38" s="166">
        <f>M7</f>
        <v>155</v>
      </c>
      <c r="N38" s="167"/>
      <c r="O38" s="164">
        <f>O7</f>
        <v>1.5238236628113484</v>
      </c>
      <c r="P38" s="164"/>
      <c r="Q38" s="164"/>
      <c r="R38" s="164">
        <f>Q7</f>
        <v>0.9041838053872594</v>
      </c>
      <c r="S38" s="164"/>
      <c r="T38" s="165"/>
      <c r="U38" s="166">
        <f>U7</f>
        <v>295</v>
      </c>
      <c r="V38" s="167"/>
      <c r="W38" s="164">
        <f>W7</f>
        <v>2.9339035161194742</v>
      </c>
      <c r="X38" s="164"/>
      <c r="Y38" s="164"/>
      <c r="Z38" s="164">
        <f>Y7</f>
        <v>1.6627197086242462</v>
      </c>
      <c r="AA38" s="164"/>
      <c r="AB38" s="165"/>
      <c r="AC38" s="166">
        <f>AC7</f>
        <v>246</v>
      </c>
      <c r="AD38" s="167"/>
      <c r="AE38" s="164">
        <f>AE7</f>
        <v>2.4184556196876885</v>
      </c>
      <c r="AF38" s="164"/>
      <c r="AG38" s="164"/>
      <c r="AH38" s="164">
        <f>AG7</f>
        <v>1.4350272008081666</v>
      </c>
      <c r="AI38" s="164"/>
      <c r="AJ38" s="165"/>
      <c r="AK38" s="166">
        <f>AK7</f>
        <v>265</v>
      </c>
      <c r="AL38" s="167"/>
      <c r="AM38" s="164">
        <f>AM7</f>
        <v>2.6052469073871438</v>
      </c>
      <c r="AN38" s="164"/>
      <c r="AO38" s="164"/>
      <c r="AP38" s="164">
        <f>AO7</f>
        <v>1.5458626350169276</v>
      </c>
      <c r="AQ38" s="164"/>
      <c r="AR38" s="165"/>
      <c r="AS38" s="166">
        <f>AS7</f>
        <v>236</v>
      </c>
      <c r="AT38" s="167"/>
      <c r="AU38" s="164">
        <f>AU7</f>
        <v>2.3115603794346731</v>
      </c>
      <c r="AV38" s="164"/>
      <c r="AW38" s="164"/>
      <c r="AX38" s="164">
        <f>AW7</f>
        <v>1.3100216075423448</v>
      </c>
      <c r="AY38" s="164"/>
      <c r="AZ38" s="165"/>
    </row>
    <row r="39" spans="1:52" x14ac:dyDescent="0.2">
      <c r="A39" s="168" t="s">
        <v>92</v>
      </c>
      <c r="B39" s="169"/>
      <c r="C39" s="169"/>
      <c r="D39" s="169"/>
      <c r="E39" s="9"/>
      <c r="F39" s="9"/>
      <c r="G39" s="9"/>
      <c r="H39" s="9"/>
      <c r="I39" s="9"/>
      <c r="J39" s="9"/>
      <c r="K39" s="9"/>
      <c r="L39" s="3"/>
      <c r="M39" s="46">
        <v>0</v>
      </c>
      <c r="N39" s="47"/>
      <c r="O39" s="48">
        <f>-SQRT(3)*M23*M39*S7/1000</f>
        <v>0</v>
      </c>
      <c r="P39" s="48"/>
      <c r="Q39" s="48"/>
      <c r="R39" s="48">
        <f>-SQRT(3)*M23*M39*SIN(ACOS(S7))/1000</f>
        <v>0</v>
      </c>
      <c r="S39" s="48"/>
      <c r="T39" s="170"/>
      <c r="U39" s="46">
        <v>0</v>
      </c>
      <c r="V39" s="47"/>
      <c r="W39" s="48">
        <f>-SQRT(3)*U23*U39*AA7/1000</f>
        <v>0</v>
      </c>
      <c r="X39" s="48"/>
      <c r="Y39" s="48"/>
      <c r="Z39" s="48">
        <f>-SQRT(3)*U23*U39*SIN(ACOS(AA7))/1000</f>
        <v>0</v>
      </c>
      <c r="AA39" s="48"/>
      <c r="AB39" s="170"/>
      <c r="AC39" s="46">
        <v>0</v>
      </c>
      <c r="AD39" s="47"/>
      <c r="AE39" s="48">
        <f>-SQRT(3)*AC23*AC39*AI7/1000</f>
        <v>0</v>
      </c>
      <c r="AF39" s="48"/>
      <c r="AG39" s="48"/>
      <c r="AH39" s="48">
        <f>-SQRT(3)*AC23*AC39*SIN(ACOS(AI7))/1000</f>
        <v>0</v>
      </c>
      <c r="AI39" s="48"/>
      <c r="AJ39" s="170"/>
      <c r="AK39" s="46">
        <v>0</v>
      </c>
      <c r="AL39" s="47"/>
      <c r="AM39" s="48">
        <f>-SQRT(3)*AK23*AK39*AQ7/1000</f>
        <v>0</v>
      </c>
      <c r="AN39" s="48"/>
      <c r="AO39" s="48"/>
      <c r="AP39" s="48">
        <f>-SQRT(3)*AK23*AK39*SIN(ACOS(AQ7))/1000</f>
        <v>0</v>
      </c>
      <c r="AQ39" s="48"/>
      <c r="AR39" s="170"/>
      <c r="AS39" s="46">
        <v>0</v>
      </c>
      <c r="AT39" s="47"/>
      <c r="AU39" s="48">
        <f>-SQRT(3)*AS23*AS39*AY7/1000</f>
        <v>0</v>
      </c>
      <c r="AV39" s="48"/>
      <c r="AW39" s="48"/>
      <c r="AX39" s="48">
        <f>-SQRT(3)*AS23*AS39*SIN(ACOS(AY7))/1000</f>
        <v>0</v>
      </c>
      <c r="AY39" s="48"/>
      <c r="AZ39" s="170"/>
    </row>
    <row r="40" spans="1:52" x14ac:dyDescent="0.2">
      <c r="A40" s="168" t="s">
        <v>93</v>
      </c>
      <c r="B40" s="169"/>
      <c r="C40" s="169"/>
      <c r="D40" s="169"/>
      <c r="E40" s="9"/>
      <c r="F40" s="9"/>
      <c r="G40" s="9"/>
      <c r="H40" s="9"/>
      <c r="I40" s="9"/>
      <c r="J40" s="9"/>
      <c r="K40" s="9"/>
      <c r="L40" s="3"/>
      <c r="M40" s="46">
        <v>10</v>
      </c>
      <c r="N40" s="47"/>
      <c r="O40" s="48">
        <f>-SQRT(3)*M23*M40*S7/1000</f>
        <v>-9.8311204052345044E-2</v>
      </c>
      <c r="P40" s="48"/>
      <c r="Q40" s="48"/>
      <c r="R40" s="48">
        <f>-SQRT(3)*M23*M40*SIN(ACOS(S7))/1000</f>
        <v>-5.8334439057242539E-2</v>
      </c>
      <c r="S40" s="48"/>
      <c r="T40" s="170"/>
      <c r="U40" s="46">
        <v>30</v>
      </c>
      <c r="V40" s="47"/>
      <c r="W40" s="48">
        <f>-SQRT(3)*U23*U40*AA7/1000</f>
        <v>-0.29836306943587876</v>
      </c>
      <c r="X40" s="48"/>
      <c r="Y40" s="48"/>
      <c r="Z40" s="48">
        <f>-SQRT(3)*U23*U40*SIN(ACOS(AA7))/1000</f>
        <v>-0.16909013986009283</v>
      </c>
      <c r="AA40" s="48"/>
      <c r="AB40" s="170"/>
      <c r="AC40" s="46">
        <v>30</v>
      </c>
      <c r="AD40" s="47"/>
      <c r="AE40" s="48">
        <f>-SQRT(3)*AC23*AC40*AI7/1000</f>
        <v>-0.29493361215703517</v>
      </c>
      <c r="AF40" s="48"/>
      <c r="AG40" s="48"/>
      <c r="AH40" s="48">
        <f>-SQRT(3)*AC23*AC40*SIN(ACOS(AI7))/1000</f>
        <v>-0.17500331717172762</v>
      </c>
      <c r="AI40" s="48"/>
      <c r="AJ40" s="170"/>
      <c r="AK40" s="46">
        <v>30</v>
      </c>
      <c r="AL40" s="47"/>
      <c r="AM40" s="48">
        <f>-SQRT(3)*AK23*AK40*AQ7/1000</f>
        <v>-0.29493361215703517</v>
      </c>
      <c r="AN40" s="48"/>
      <c r="AO40" s="48"/>
      <c r="AP40" s="48">
        <f>-SQRT(3)*AK23*AK40*SIN(ACOS(AQ7))/1000</f>
        <v>-0.17500331717172762</v>
      </c>
      <c r="AQ40" s="48"/>
      <c r="AR40" s="170"/>
      <c r="AS40" s="46">
        <v>30</v>
      </c>
      <c r="AT40" s="47"/>
      <c r="AU40" s="48">
        <f>-SQRT(3)*AS23*AS40*AY7/1000</f>
        <v>-0.29384242111457709</v>
      </c>
      <c r="AV40" s="48"/>
      <c r="AW40" s="48"/>
      <c r="AX40" s="48">
        <f>-SQRT(3)*AS23*AS40*SIN(ACOS(AY7))/1000</f>
        <v>-0.16652817045029805</v>
      </c>
      <c r="AY40" s="48"/>
      <c r="AZ40" s="170"/>
    </row>
    <row r="41" spans="1:52" x14ac:dyDescent="0.2">
      <c r="A41" s="168" t="s">
        <v>94</v>
      </c>
      <c r="B41" s="169"/>
      <c r="C41" s="169"/>
      <c r="D41" s="169"/>
      <c r="E41" s="9"/>
      <c r="F41" s="9"/>
      <c r="G41" s="9"/>
      <c r="H41" s="9"/>
      <c r="I41" s="9"/>
      <c r="J41" s="9"/>
      <c r="K41" s="9"/>
      <c r="L41" s="3"/>
      <c r="M41" s="46">
        <v>50</v>
      </c>
      <c r="N41" s="47"/>
      <c r="O41" s="48">
        <f>-SQRT(3)*M23*M41*S7/1000</f>
        <v>-0.49155602026172523</v>
      </c>
      <c r="P41" s="48"/>
      <c r="Q41" s="48"/>
      <c r="R41" s="48">
        <f>-SQRT(3)*M23*M41*SIN(ACOS(S7))/1000</f>
        <v>-0.29167219528621269</v>
      </c>
      <c r="S41" s="48"/>
      <c r="T41" s="170"/>
      <c r="U41" s="46">
        <v>100</v>
      </c>
      <c r="V41" s="47"/>
      <c r="W41" s="48">
        <f>-SQRT(3)*U23*U41*AA7/1000</f>
        <v>-0.99454356478626227</v>
      </c>
      <c r="X41" s="48"/>
      <c r="Y41" s="48"/>
      <c r="Z41" s="48">
        <f>-SQRT(3)*U23*U41*SIN(ACOS(AA7))/1000</f>
        <v>-0.56363379953364268</v>
      </c>
      <c r="AA41" s="48"/>
      <c r="AB41" s="170"/>
      <c r="AC41" s="46">
        <v>100</v>
      </c>
      <c r="AD41" s="47"/>
      <c r="AE41" s="48">
        <f>-SQRT(3)*AC23*AC41*AI7/1000</f>
        <v>-0.98311204052345047</v>
      </c>
      <c r="AF41" s="48"/>
      <c r="AG41" s="48"/>
      <c r="AH41" s="48">
        <f>-SQRT(3)*AC23*AC41*SIN(ACOS(AI7))/1000</f>
        <v>-0.58334439057242538</v>
      </c>
      <c r="AI41" s="48"/>
      <c r="AJ41" s="170"/>
      <c r="AK41" s="46">
        <v>100</v>
      </c>
      <c r="AL41" s="47"/>
      <c r="AM41" s="48">
        <f>-SQRT(3)*AK23*AK41*AQ7/1000</f>
        <v>-0.98311204052345047</v>
      </c>
      <c r="AN41" s="48"/>
      <c r="AO41" s="48"/>
      <c r="AP41" s="48">
        <f>-SQRT(3)*AK23*AK41*SIN(ACOS(AQ7))/1000</f>
        <v>-0.58334439057242538</v>
      </c>
      <c r="AQ41" s="48"/>
      <c r="AR41" s="170"/>
      <c r="AS41" s="46">
        <v>100</v>
      </c>
      <c r="AT41" s="47"/>
      <c r="AU41" s="48">
        <f>-SQRT(3)*AS23*AS41*AY7/1000</f>
        <v>-0.97947473704859034</v>
      </c>
      <c r="AV41" s="48"/>
      <c r="AW41" s="48"/>
      <c r="AX41" s="48">
        <f>-SQRT(3)*AS23*AS41*SIN(ACOS(AY7))/1000</f>
        <v>-0.55509390150099369</v>
      </c>
      <c r="AY41" s="48"/>
      <c r="AZ41" s="170"/>
    </row>
    <row r="42" spans="1:52" x14ac:dyDescent="0.2">
      <c r="A42" s="168" t="s">
        <v>95</v>
      </c>
      <c r="B42" s="169"/>
      <c r="C42" s="169"/>
      <c r="D42" s="169"/>
      <c r="E42" s="9"/>
      <c r="F42" s="9"/>
      <c r="G42" s="9"/>
      <c r="H42" s="9"/>
      <c r="I42" s="9"/>
      <c r="J42" s="9"/>
      <c r="K42" s="9"/>
      <c r="L42" s="3"/>
      <c r="M42" s="46" t="s">
        <v>96</v>
      </c>
      <c r="N42" s="47"/>
      <c r="O42" s="164">
        <v>0</v>
      </c>
      <c r="P42" s="164"/>
      <c r="Q42" s="164"/>
      <c r="R42" s="164">
        <v>0</v>
      </c>
      <c r="S42" s="164"/>
      <c r="T42" s="165"/>
      <c r="U42" s="46" t="s">
        <v>96</v>
      </c>
      <c r="V42" s="47"/>
      <c r="W42" s="164">
        <v>0</v>
      </c>
      <c r="X42" s="164"/>
      <c r="Y42" s="164"/>
      <c r="Z42" s="164">
        <v>0</v>
      </c>
      <c r="AA42" s="164"/>
      <c r="AB42" s="165"/>
      <c r="AC42" s="46" t="s">
        <v>96</v>
      </c>
      <c r="AD42" s="47"/>
      <c r="AE42" s="164">
        <v>0</v>
      </c>
      <c r="AF42" s="164"/>
      <c r="AG42" s="164"/>
      <c r="AH42" s="164">
        <v>0</v>
      </c>
      <c r="AI42" s="164"/>
      <c r="AJ42" s="165"/>
      <c r="AK42" s="46" t="s">
        <v>96</v>
      </c>
      <c r="AL42" s="47"/>
      <c r="AM42" s="164">
        <v>0</v>
      </c>
      <c r="AN42" s="164"/>
      <c r="AO42" s="164"/>
      <c r="AP42" s="164">
        <v>0</v>
      </c>
      <c r="AQ42" s="164"/>
      <c r="AR42" s="165"/>
      <c r="AS42" s="46" t="s">
        <v>96</v>
      </c>
      <c r="AT42" s="47"/>
      <c r="AU42" s="164">
        <v>0</v>
      </c>
      <c r="AV42" s="164"/>
      <c r="AW42" s="164"/>
      <c r="AX42" s="164">
        <v>0</v>
      </c>
      <c r="AY42" s="164"/>
      <c r="AZ42" s="165"/>
    </row>
    <row r="43" spans="1:52" x14ac:dyDescent="0.2">
      <c r="A43" s="168" t="s">
        <v>97</v>
      </c>
      <c r="B43" s="169"/>
      <c r="C43" s="169"/>
      <c r="D43" s="169"/>
      <c r="E43" s="9"/>
      <c r="F43" s="9"/>
      <c r="G43" s="9"/>
      <c r="H43" s="9"/>
      <c r="I43" s="9"/>
      <c r="J43" s="9"/>
      <c r="K43" s="9"/>
      <c r="L43" s="3"/>
      <c r="M43" s="46">
        <v>3</v>
      </c>
      <c r="N43" s="47"/>
      <c r="O43" s="48">
        <f>-SQRT(3)*M23*M43*S7/1000</f>
        <v>-2.949336121570352E-2</v>
      </c>
      <c r="P43" s="48"/>
      <c r="Q43" s="48"/>
      <c r="R43" s="48">
        <f>-SQRT(3)*M23*M43*SIN(ACOS(S7))/1000</f>
        <v>-1.7500331717172763E-2</v>
      </c>
      <c r="S43" s="48"/>
      <c r="T43" s="170"/>
      <c r="U43" s="46">
        <v>14</v>
      </c>
      <c r="V43" s="47"/>
      <c r="W43" s="48">
        <f>-SQRT(3)*U23*U43*AA7/1000</f>
        <v>-0.13923609907007672</v>
      </c>
      <c r="X43" s="48"/>
      <c r="Y43" s="48"/>
      <c r="Z43" s="48">
        <f>-SQRT(3)*U23*U43*SIN(ACOS(AA7))/1000</f>
        <v>-7.8908731934709986E-2</v>
      </c>
      <c r="AA43" s="48"/>
      <c r="AB43" s="170"/>
      <c r="AC43" s="46">
        <v>30</v>
      </c>
      <c r="AD43" s="47"/>
      <c r="AE43" s="48">
        <f>-SQRT(3)*AC23*AC43*AI7/1000</f>
        <v>-0.29493361215703517</v>
      </c>
      <c r="AF43" s="48"/>
      <c r="AG43" s="48"/>
      <c r="AH43" s="48">
        <f>-SQRT(3)*AC23*AC43*SIN(ACOS(AI7))/1000</f>
        <v>-0.17500331717172762</v>
      </c>
      <c r="AI43" s="48"/>
      <c r="AJ43" s="170"/>
      <c r="AK43" s="46">
        <v>8</v>
      </c>
      <c r="AL43" s="47"/>
      <c r="AM43" s="48">
        <f>-SQRT(3)*AK23*AK43*AQ7/1000</f>
        <v>-7.8648963241876049E-2</v>
      </c>
      <c r="AN43" s="48"/>
      <c r="AO43" s="48"/>
      <c r="AP43" s="48">
        <f>-SQRT(3)*AK23*AK43*SIN(ACOS(AQ7))/1000</f>
        <v>-4.6667551245794033E-2</v>
      </c>
      <c r="AQ43" s="48"/>
      <c r="AR43" s="170"/>
      <c r="AS43" s="46">
        <v>20</v>
      </c>
      <c r="AT43" s="47"/>
      <c r="AU43" s="48">
        <f>-SQRT(3)*AS23*AS43*AY7/1000</f>
        <v>-0.19589494740971805</v>
      </c>
      <c r="AV43" s="48"/>
      <c r="AW43" s="48"/>
      <c r="AX43" s="48">
        <f>-SQRT(3)*AS23*AS43*SIN(ACOS(AY7))/1000</f>
        <v>-0.11101878030019871</v>
      </c>
      <c r="AY43" s="48"/>
      <c r="AZ43" s="170"/>
    </row>
    <row r="44" spans="1:52" x14ac:dyDescent="0.2">
      <c r="A44" s="168" t="s">
        <v>98</v>
      </c>
      <c r="B44" s="169"/>
      <c r="C44" s="169"/>
      <c r="D44" s="169"/>
      <c r="E44" s="9"/>
      <c r="F44" s="9"/>
      <c r="G44" s="9"/>
      <c r="H44" s="9"/>
      <c r="I44" s="9"/>
      <c r="J44" s="9"/>
      <c r="K44" s="9"/>
      <c r="L44" s="3"/>
      <c r="M44" s="46">
        <v>0</v>
      </c>
      <c r="N44" s="47"/>
      <c r="O44" s="48">
        <f>-SQRT(3)*M23*M44*S7/1000</f>
        <v>0</v>
      </c>
      <c r="P44" s="48"/>
      <c r="Q44" s="48"/>
      <c r="R44" s="48">
        <f>-SQRT(3)*M23*M44*SIN(ACOS(S7))/1000</f>
        <v>0</v>
      </c>
      <c r="S44" s="48"/>
      <c r="T44" s="170"/>
      <c r="U44" s="46">
        <v>0</v>
      </c>
      <c r="V44" s="47"/>
      <c r="W44" s="48">
        <f>-SQRT(3)*U23*U44*AA7/1000</f>
        <v>0</v>
      </c>
      <c r="X44" s="48"/>
      <c r="Y44" s="48"/>
      <c r="Z44" s="48">
        <f>-SQRT(3)*U23*U44*SIN(ACOS(AA7))/1000</f>
        <v>0</v>
      </c>
      <c r="AA44" s="48"/>
      <c r="AB44" s="170"/>
      <c r="AC44" s="46">
        <v>0</v>
      </c>
      <c r="AD44" s="47"/>
      <c r="AE44" s="48">
        <f>-SQRT(3)*AC23*AC44*AI7/1000</f>
        <v>0</v>
      </c>
      <c r="AF44" s="48"/>
      <c r="AG44" s="48"/>
      <c r="AH44" s="48">
        <f>-SQRT(3)*AC23*AC44*SIN(ACOS(AI7))/1000</f>
        <v>0</v>
      </c>
      <c r="AI44" s="48"/>
      <c r="AJ44" s="170"/>
      <c r="AK44" s="46">
        <v>0</v>
      </c>
      <c r="AL44" s="47"/>
      <c r="AM44" s="48">
        <f>-SQRT(3)*AK23*AK44*AQ7/1000</f>
        <v>0</v>
      </c>
      <c r="AN44" s="48"/>
      <c r="AO44" s="48"/>
      <c r="AP44" s="48">
        <f>-SQRT(3)*AK23*AK44*SIN(ACOS(AQ7))/1000</f>
        <v>0</v>
      </c>
      <c r="AQ44" s="48"/>
      <c r="AR44" s="170"/>
      <c r="AS44" s="46">
        <v>0</v>
      </c>
      <c r="AT44" s="47"/>
      <c r="AU44" s="48">
        <f>-SQRT(3)*AS23*AS44*AY7/1000</f>
        <v>0</v>
      </c>
      <c r="AV44" s="48"/>
      <c r="AW44" s="48"/>
      <c r="AX44" s="48">
        <f>-SQRT(3)*AS23*AS44*SIN(ACOS(AY7))/1000</f>
        <v>0</v>
      </c>
      <c r="AY44" s="48"/>
      <c r="AZ44" s="170"/>
    </row>
    <row r="45" spans="1:52" x14ac:dyDescent="0.2">
      <c r="A45" s="168" t="s">
        <v>99</v>
      </c>
      <c r="B45" s="169"/>
      <c r="C45" s="169"/>
      <c r="D45" s="169"/>
      <c r="E45" s="9"/>
      <c r="F45" s="9"/>
      <c r="G45" s="9"/>
      <c r="H45" s="9"/>
      <c r="I45" s="9"/>
      <c r="J45" s="9"/>
      <c r="K45" s="9"/>
      <c r="L45" s="3"/>
      <c r="M45" s="46">
        <v>20</v>
      </c>
      <c r="N45" s="47"/>
      <c r="O45" s="48">
        <f>-SQRT(3)*M23*M45*S7/1000</f>
        <v>-0.19662240810469009</v>
      </c>
      <c r="P45" s="48"/>
      <c r="Q45" s="48"/>
      <c r="R45" s="48">
        <f>-SQRT(3)*M23*M45*SIN(ACOS(S7))/1000</f>
        <v>-0.11666887811448508</v>
      </c>
      <c r="S45" s="48"/>
      <c r="T45" s="170"/>
      <c r="U45" s="46">
        <v>60</v>
      </c>
      <c r="V45" s="47"/>
      <c r="W45" s="48">
        <f>-SQRT(3)*U23*U45*AA7/1000</f>
        <v>-0.59672613887175752</v>
      </c>
      <c r="X45" s="48"/>
      <c r="Y45" s="48"/>
      <c r="Z45" s="48">
        <f>-SQRT(3)*U23*U45*SIN(ACOS(AA7))/1000</f>
        <v>-0.33818027972018566</v>
      </c>
      <c r="AA45" s="48"/>
      <c r="AB45" s="170"/>
      <c r="AC45" s="46">
        <v>60</v>
      </c>
      <c r="AD45" s="47"/>
      <c r="AE45" s="48">
        <f>-SQRT(3)*AC23*AC45*AI7/1000</f>
        <v>-0.58986722431407035</v>
      </c>
      <c r="AF45" s="48"/>
      <c r="AG45" s="48"/>
      <c r="AH45" s="48">
        <f>-SQRT(3)*AC23*AC45*SIN(ACOS(AI7))/1000</f>
        <v>-0.35000663434345525</v>
      </c>
      <c r="AI45" s="48"/>
      <c r="AJ45" s="170"/>
      <c r="AK45" s="46">
        <v>60</v>
      </c>
      <c r="AL45" s="47"/>
      <c r="AM45" s="48">
        <f>-SQRT(3)*AK23*AK45*AQ7/1000</f>
        <v>-0.58986722431407035</v>
      </c>
      <c r="AN45" s="48"/>
      <c r="AO45" s="48"/>
      <c r="AP45" s="48">
        <f>-SQRT(3)*AK23*AK45*SIN(ACOS(AQ7))/1000</f>
        <v>-0.35000663434345525</v>
      </c>
      <c r="AQ45" s="48"/>
      <c r="AR45" s="170"/>
      <c r="AS45" s="46">
        <v>40</v>
      </c>
      <c r="AT45" s="47"/>
      <c r="AU45" s="48">
        <f>-SQRT(3)*AS23*AS45*AY7/1000</f>
        <v>-0.3917898948194361</v>
      </c>
      <c r="AV45" s="48"/>
      <c r="AW45" s="48"/>
      <c r="AX45" s="48">
        <f>-SQRT(3)*AS23*AS45*SIN(ACOS(AY7))/1000</f>
        <v>-0.22203756060039742</v>
      </c>
      <c r="AY45" s="48"/>
      <c r="AZ45" s="170"/>
    </row>
    <row r="46" spans="1:52" x14ac:dyDescent="0.2">
      <c r="A46" s="168" t="s">
        <v>100</v>
      </c>
      <c r="B46" s="169"/>
      <c r="C46" s="169"/>
      <c r="D46" s="169"/>
      <c r="E46" s="9"/>
      <c r="F46" s="9"/>
      <c r="G46" s="9"/>
      <c r="H46" s="9"/>
      <c r="I46" s="9"/>
      <c r="J46" s="9"/>
      <c r="K46" s="9"/>
      <c r="L46" s="3"/>
      <c r="M46" s="46">
        <v>50</v>
      </c>
      <c r="N46" s="47"/>
      <c r="O46" s="48">
        <f>-SQRT(3)*M23*M46*S7/1000</f>
        <v>-0.49155602026172523</v>
      </c>
      <c r="P46" s="48"/>
      <c r="Q46" s="48"/>
      <c r="R46" s="48">
        <f>-SQRT(3)*M23*M46*SIN(ACOS(S7))/1000</f>
        <v>-0.29167219528621269</v>
      </c>
      <c r="S46" s="48"/>
      <c r="T46" s="170"/>
      <c r="U46" s="46">
        <v>100</v>
      </c>
      <c r="V46" s="47"/>
      <c r="W46" s="48">
        <f>-SQRT(3)*U23*U46*AA7/1000</f>
        <v>-0.99454356478626227</v>
      </c>
      <c r="X46" s="48"/>
      <c r="Y46" s="48"/>
      <c r="Z46" s="48">
        <f>-SQRT(3)*U23*U46*SIN(ACOS(AA7))/1000</f>
        <v>-0.56363379953364268</v>
      </c>
      <c r="AA46" s="48"/>
      <c r="AB46" s="170"/>
      <c r="AC46" s="46">
        <v>100</v>
      </c>
      <c r="AD46" s="47"/>
      <c r="AE46" s="48">
        <f>-SQRT(3)*AC23*AC46*AI7/1000</f>
        <v>-0.98311204052345047</v>
      </c>
      <c r="AF46" s="48"/>
      <c r="AG46" s="48"/>
      <c r="AH46" s="48">
        <f>-SQRT(3)*AC23*AC46*SIN(ACOS(AI7))/1000</f>
        <v>-0.58334439057242538</v>
      </c>
      <c r="AI46" s="48"/>
      <c r="AJ46" s="170"/>
      <c r="AK46" s="46">
        <v>100</v>
      </c>
      <c r="AL46" s="47"/>
      <c r="AM46" s="48">
        <f>-SQRT(3)*AK23*AK46*AQ7/1000</f>
        <v>-0.98311204052345047</v>
      </c>
      <c r="AN46" s="48"/>
      <c r="AO46" s="48"/>
      <c r="AP46" s="48">
        <f>-SQRT(3)*AK23*AK46*SIN(ACOS(AQ7))/1000</f>
        <v>-0.58334439057242538</v>
      </c>
      <c r="AQ46" s="48"/>
      <c r="AR46" s="170"/>
      <c r="AS46" s="46">
        <v>80</v>
      </c>
      <c r="AT46" s="47"/>
      <c r="AU46" s="48">
        <f>-SQRT(3)*AS23*AS46*AY7/1000</f>
        <v>-0.7835797896388722</v>
      </c>
      <c r="AV46" s="48"/>
      <c r="AW46" s="48"/>
      <c r="AX46" s="48">
        <f>-SQRT(3)*AS23*AS46*SIN(ACOS(AY7))/1000</f>
        <v>-0.44407512120079484</v>
      </c>
      <c r="AY46" s="48"/>
      <c r="AZ46" s="170"/>
    </row>
    <row r="47" spans="1:52" x14ac:dyDescent="0.2">
      <c r="A47" s="168" t="s">
        <v>101</v>
      </c>
      <c r="B47" s="169"/>
      <c r="C47" s="169"/>
      <c r="D47" s="169"/>
      <c r="E47" s="9"/>
      <c r="F47" s="9"/>
      <c r="G47" s="9"/>
      <c r="H47" s="9"/>
      <c r="I47" s="9"/>
      <c r="J47" s="9"/>
      <c r="K47" s="9"/>
      <c r="L47" s="3"/>
      <c r="M47" s="46">
        <v>0</v>
      </c>
      <c r="N47" s="47"/>
      <c r="O47" s="48">
        <f>-SQRT(3)*M23*M47*S7/1000</f>
        <v>0</v>
      </c>
      <c r="P47" s="48"/>
      <c r="Q47" s="48"/>
      <c r="R47" s="48">
        <f>-SQRT(3)*M23*M47*SIN(ACOS(S7))/1000</f>
        <v>0</v>
      </c>
      <c r="S47" s="48"/>
      <c r="T47" s="170"/>
      <c r="U47" s="46">
        <v>0</v>
      </c>
      <c r="V47" s="47"/>
      <c r="W47" s="48">
        <f>-SQRT(3)*U23*U47*AA7/1000</f>
        <v>0</v>
      </c>
      <c r="X47" s="48"/>
      <c r="Y47" s="48"/>
      <c r="Z47" s="48">
        <f>-SQRT(3)*U23*U47*SIN(ACOS(AA7))/1000</f>
        <v>0</v>
      </c>
      <c r="AA47" s="48"/>
      <c r="AB47" s="170"/>
      <c r="AC47" s="46">
        <v>0</v>
      </c>
      <c r="AD47" s="47"/>
      <c r="AE47" s="48">
        <f>-SQRT(3)*AC23*AC47*AI7/1000</f>
        <v>0</v>
      </c>
      <c r="AF47" s="48"/>
      <c r="AG47" s="48"/>
      <c r="AH47" s="48">
        <f>-SQRT(3)*AC23*AC47*SIN(ACOS(AI7))/1000</f>
        <v>0</v>
      </c>
      <c r="AI47" s="48"/>
      <c r="AJ47" s="170"/>
      <c r="AK47" s="46">
        <v>0</v>
      </c>
      <c r="AL47" s="47"/>
      <c r="AM47" s="48">
        <f>-SQRT(3)*AK23*AK47*AQ7/1000</f>
        <v>0</v>
      </c>
      <c r="AN47" s="48"/>
      <c r="AO47" s="48"/>
      <c r="AP47" s="48">
        <f>-SQRT(3)*AK23*AK47*SIN(ACOS(AQ7))/1000</f>
        <v>0</v>
      </c>
      <c r="AQ47" s="48"/>
      <c r="AR47" s="170"/>
      <c r="AS47" s="46">
        <v>0</v>
      </c>
      <c r="AT47" s="47"/>
      <c r="AU47" s="48">
        <f>-SQRT(3)*AS23*AS47*AY7/1000</f>
        <v>0</v>
      </c>
      <c r="AV47" s="48"/>
      <c r="AW47" s="48"/>
      <c r="AX47" s="48">
        <f>-SQRT(3)*AS23*AS47*SIN(ACOS(AY7))/1000</f>
        <v>0</v>
      </c>
      <c r="AY47" s="48"/>
      <c r="AZ47" s="170"/>
    </row>
    <row r="48" spans="1:52" ht="13.5" thickBot="1" x14ac:dyDescent="0.25">
      <c r="A48" s="171" t="s">
        <v>40</v>
      </c>
      <c r="B48" s="172"/>
      <c r="C48" s="172"/>
      <c r="D48" s="172"/>
      <c r="E48" s="173"/>
      <c r="F48" s="173"/>
      <c r="G48" s="173"/>
      <c r="H48" s="173"/>
      <c r="I48" s="173"/>
      <c r="J48" s="173"/>
      <c r="K48" s="173"/>
      <c r="L48" s="174"/>
      <c r="M48" s="84"/>
      <c r="N48" s="175"/>
      <c r="O48" s="82">
        <f>SUM(O38:Q47)</f>
        <v>0.21628464891515914</v>
      </c>
      <c r="P48" s="82"/>
      <c r="Q48" s="82"/>
      <c r="R48" s="82">
        <f>SUM(R38:T47)</f>
        <v>0.1283357659259336</v>
      </c>
      <c r="S48" s="82"/>
      <c r="T48" s="176"/>
      <c r="U48" s="84"/>
      <c r="V48" s="175"/>
      <c r="W48" s="82">
        <f>SUM(W38:Y47)</f>
        <v>-8.9508920830763228E-2</v>
      </c>
      <c r="X48" s="82"/>
      <c r="Y48" s="82"/>
      <c r="Z48" s="82">
        <f>SUM(Z38:AB47)</f>
        <v>-5.0727041958027463E-2</v>
      </c>
      <c r="AA48" s="82"/>
      <c r="AB48" s="176"/>
      <c r="AC48" s="84"/>
      <c r="AD48" s="175"/>
      <c r="AE48" s="82">
        <f>SUM(AE38:AG47)</f>
        <v>-0.72750290998735323</v>
      </c>
      <c r="AF48" s="82"/>
      <c r="AG48" s="82"/>
      <c r="AH48" s="82">
        <f>SUM(AH38:AJ47)</f>
        <v>-0.43167484902359454</v>
      </c>
      <c r="AI48" s="82"/>
      <c r="AJ48" s="176"/>
      <c r="AK48" s="84"/>
      <c r="AL48" s="175"/>
      <c r="AM48" s="82">
        <f>SUM(AM38:AO47)</f>
        <v>-0.32442697337273885</v>
      </c>
      <c r="AN48" s="82"/>
      <c r="AO48" s="82"/>
      <c r="AP48" s="82">
        <f>SUM(AP38:AR47)</f>
        <v>-0.19250364888890004</v>
      </c>
      <c r="AQ48" s="82"/>
      <c r="AR48" s="176"/>
      <c r="AS48" s="84"/>
      <c r="AT48" s="175"/>
      <c r="AU48" s="82">
        <f>SUM(AU38:AW47)</f>
        <v>-0.33302141059652074</v>
      </c>
      <c r="AV48" s="82"/>
      <c r="AW48" s="82"/>
      <c r="AX48" s="82">
        <f>SUM(AX38:AZ47)</f>
        <v>-0.18873192651033804</v>
      </c>
      <c r="AY48" s="82"/>
      <c r="AZ48" s="176"/>
    </row>
    <row r="49" spans="1:52" x14ac:dyDescent="0.2">
      <c r="A49" s="156" t="s">
        <v>41</v>
      </c>
      <c r="B49" s="157"/>
      <c r="C49" s="157"/>
      <c r="D49" s="157"/>
      <c r="E49" s="158"/>
      <c r="F49" s="158"/>
      <c r="G49" s="158"/>
      <c r="H49" s="158"/>
      <c r="I49" s="158"/>
      <c r="J49" s="158"/>
      <c r="K49" s="158"/>
      <c r="L49" s="159"/>
      <c r="M49" s="160"/>
      <c r="N49" s="161"/>
      <c r="O49" s="162"/>
      <c r="P49" s="162"/>
      <c r="Q49" s="162"/>
      <c r="R49" s="162"/>
      <c r="S49" s="162"/>
      <c r="T49" s="163"/>
      <c r="U49" s="160"/>
      <c r="V49" s="161"/>
      <c r="W49" s="162"/>
      <c r="X49" s="162"/>
      <c r="Y49" s="162"/>
      <c r="Z49" s="162"/>
      <c r="AA49" s="162"/>
      <c r="AB49" s="163"/>
      <c r="AC49" s="160"/>
      <c r="AD49" s="161"/>
      <c r="AE49" s="162"/>
      <c r="AF49" s="162"/>
      <c r="AG49" s="162"/>
      <c r="AH49" s="162"/>
      <c r="AI49" s="162"/>
      <c r="AJ49" s="163"/>
      <c r="AK49" s="160"/>
      <c r="AL49" s="161"/>
      <c r="AM49" s="162"/>
      <c r="AN49" s="162"/>
      <c r="AO49" s="162"/>
      <c r="AP49" s="162"/>
      <c r="AQ49" s="162"/>
      <c r="AR49" s="163"/>
      <c r="AS49" s="160"/>
      <c r="AT49" s="161"/>
      <c r="AU49" s="162"/>
      <c r="AV49" s="162"/>
      <c r="AW49" s="162"/>
      <c r="AX49" s="162"/>
      <c r="AY49" s="162"/>
      <c r="AZ49" s="163"/>
    </row>
    <row r="50" spans="1:52" x14ac:dyDescent="0.2">
      <c r="A50" s="168" t="s">
        <v>42</v>
      </c>
      <c r="B50" s="169"/>
      <c r="C50" s="169"/>
      <c r="D50" s="169"/>
      <c r="E50" s="9"/>
      <c r="F50" s="9"/>
      <c r="G50" s="9"/>
      <c r="H50" s="9"/>
      <c r="I50" s="9"/>
      <c r="J50" s="9"/>
      <c r="K50" s="9"/>
      <c r="L50" s="3"/>
      <c r="M50" s="166">
        <f>M10</f>
        <v>84</v>
      </c>
      <c r="N50" s="167"/>
      <c r="O50" s="164">
        <f>O10</f>
        <v>0.8450190748012224</v>
      </c>
      <c r="P50" s="164"/>
      <c r="Q50" s="164"/>
      <c r="R50" s="164">
        <f>Q10</f>
        <v>0.4560929911484578</v>
      </c>
      <c r="S50" s="164"/>
      <c r="T50" s="165"/>
      <c r="U50" s="166">
        <f>U10</f>
        <v>529</v>
      </c>
      <c r="V50" s="167"/>
      <c r="W50" s="164">
        <f>W10</f>
        <v>5.321608221069603</v>
      </c>
      <c r="X50" s="164"/>
      <c r="Y50" s="164"/>
      <c r="Z50" s="164">
        <f>Y10</f>
        <v>2.872299908542074</v>
      </c>
      <c r="AA50" s="164"/>
      <c r="AB50" s="165"/>
      <c r="AC50" s="166">
        <f>AC10</f>
        <v>591</v>
      </c>
      <c r="AD50" s="167"/>
      <c r="AE50" s="164">
        <f>AE10</f>
        <v>5.8777524678868103</v>
      </c>
      <c r="AF50" s="164"/>
      <c r="AG50" s="164"/>
      <c r="AH50" s="164">
        <f>AG10</f>
        <v>3.3310757552438286</v>
      </c>
      <c r="AI50" s="164"/>
      <c r="AJ50" s="165"/>
      <c r="AK50" s="166">
        <f>AK10</f>
        <v>562</v>
      </c>
      <c r="AL50" s="167"/>
      <c r="AM50" s="164">
        <f>AM10</f>
        <v>5.6535800004557979</v>
      </c>
      <c r="AN50" s="164"/>
      <c r="AO50" s="164"/>
      <c r="AP50" s="164">
        <f>AO10</f>
        <v>3.051479297921825</v>
      </c>
      <c r="AQ50" s="164"/>
      <c r="AR50" s="165"/>
      <c r="AS50" s="166">
        <f>AS10</f>
        <v>540</v>
      </c>
      <c r="AT50" s="167"/>
      <c r="AU50" s="164">
        <f>AU10</f>
        <v>5.4107534307964942</v>
      </c>
      <c r="AV50" s="164"/>
      <c r="AW50" s="164"/>
      <c r="AX50" s="164">
        <f>AW10</f>
        <v>2.7720114197318808</v>
      </c>
      <c r="AY50" s="164"/>
      <c r="AZ50" s="165"/>
    </row>
    <row r="51" spans="1:52" x14ac:dyDescent="0.2">
      <c r="A51" s="168" t="s">
        <v>102</v>
      </c>
      <c r="B51" s="169"/>
      <c r="C51" s="169"/>
      <c r="D51" s="169"/>
      <c r="E51" s="9"/>
      <c r="F51" s="9"/>
      <c r="G51" s="9"/>
      <c r="H51" s="9"/>
      <c r="I51" s="9"/>
      <c r="J51" s="9"/>
      <c r="K51" s="9"/>
      <c r="L51" s="3"/>
      <c r="M51" s="46">
        <v>0</v>
      </c>
      <c r="N51" s="47"/>
      <c r="O51" s="48">
        <f>-SQRT(3)*M24*M51*S10/1000</f>
        <v>0</v>
      </c>
      <c r="P51" s="48"/>
      <c r="Q51" s="48"/>
      <c r="R51" s="48">
        <f>-SQRT(3)*M24*M51*SIN(ACOS(S10))/1000</f>
        <v>0</v>
      </c>
      <c r="S51" s="48"/>
      <c r="T51" s="170"/>
      <c r="U51" s="46">
        <v>0</v>
      </c>
      <c r="V51" s="47"/>
      <c r="W51" s="48">
        <f>-SQRT(3)*U24*U51*AA10/1000</f>
        <v>0</v>
      </c>
      <c r="X51" s="48"/>
      <c r="Y51" s="48"/>
      <c r="Z51" s="48">
        <f>-SQRT(3)*U24*U51*SIN(ACOS(AA10))/1000</f>
        <v>0</v>
      </c>
      <c r="AA51" s="48"/>
      <c r="AB51" s="170"/>
      <c r="AC51" s="46">
        <v>0</v>
      </c>
      <c r="AD51" s="47"/>
      <c r="AE51" s="48">
        <f>-SQRT(3)*AC24*AC51*AI10/1000</f>
        <v>0</v>
      </c>
      <c r="AF51" s="48"/>
      <c r="AG51" s="48"/>
      <c r="AH51" s="48">
        <f>-SQRT(3)*AC24*AC51*SIN(ACOS(AI10))/1000</f>
        <v>0</v>
      </c>
      <c r="AI51" s="48"/>
      <c r="AJ51" s="170"/>
      <c r="AK51" s="46">
        <v>0</v>
      </c>
      <c r="AL51" s="47"/>
      <c r="AM51" s="48">
        <f>-SQRT(3)*AK24*AK51*AQ10/1000</f>
        <v>0</v>
      </c>
      <c r="AN51" s="48"/>
      <c r="AO51" s="48"/>
      <c r="AP51" s="48">
        <f>-SQRT(3)*AK24*AK51*SIN(ACOS(AQ10))/1000</f>
        <v>0</v>
      </c>
      <c r="AQ51" s="48"/>
      <c r="AR51" s="170"/>
      <c r="AS51" s="46">
        <v>0</v>
      </c>
      <c r="AT51" s="47"/>
      <c r="AU51" s="48">
        <f>-SQRT(3)*AS24*AS51*AY10/1000</f>
        <v>0</v>
      </c>
      <c r="AV51" s="48"/>
      <c r="AW51" s="48"/>
      <c r="AX51" s="48">
        <f>-SQRT(3)*AS24*AS51*SIN(ACOS(AY10))/1000</f>
        <v>0</v>
      </c>
      <c r="AY51" s="48"/>
      <c r="AZ51" s="170"/>
    </row>
    <row r="52" spans="1:52" x14ac:dyDescent="0.2">
      <c r="A52" s="168" t="s">
        <v>103</v>
      </c>
      <c r="B52" s="169"/>
      <c r="C52" s="169"/>
      <c r="D52" s="169"/>
      <c r="E52" s="9"/>
      <c r="F52" s="9"/>
      <c r="G52" s="9"/>
      <c r="H52" s="9"/>
      <c r="I52" s="9"/>
      <c r="J52" s="9"/>
      <c r="K52" s="9"/>
      <c r="L52" s="3"/>
      <c r="M52" s="46">
        <v>25</v>
      </c>
      <c r="N52" s="47"/>
      <c r="O52" s="48">
        <f>-SQRT(3)*M24*M52*S10/1000</f>
        <v>-0.25149377226226854</v>
      </c>
      <c r="P52" s="48"/>
      <c r="Q52" s="48"/>
      <c r="R52" s="48">
        <f>-SQRT(3)*M24*M52*SIN(ACOS(S10))/1000</f>
        <v>-0.13574196165132674</v>
      </c>
      <c r="S52" s="48"/>
      <c r="T52" s="170"/>
      <c r="U52" s="46">
        <v>25</v>
      </c>
      <c r="V52" s="47"/>
      <c r="W52" s="48">
        <f>-SQRT(3)*U24*U52*AA10/1000</f>
        <v>-0.25149377226226854</v>
      </c>
      <c r="X52" s="48"/>
      <c r="Y52" s="48"/>
      <c r="Z52" s="48">
        <f>-SQRT(3)*U24*U52*SIN(ACOS(AA10))/1000</f>
        <v>-0.13574196165132674</v>
      </c>
      <c r="AA52" s="48"/>
      <c r="AB52" s="170"/>
      <c r="AC52" s="46">
        <v>25</v>
      </c>
      <c r="AD52" s="47"/>
      <c r="AE52" s="48">
        <f>-SQRT(3)*AC24*AC52*AI10/1000</f>
        <v>-0.24863589119656557</v>
      </c>
      <c r="AF52" s="48"/>
      <c r="AG52" s="48"/>
      <c r="AH52" s="48">
        <f>-SQRT(3)*AC24*AC52*SIN(ACOS(AI10))/1000</f>
        <v>-0.14090844988341067</v>
      </c>
      <c r="AI52" s="48"/>
      <c r="AJ52" s="170"/>
      <c r="AK52" s="46">
        <v>25</v>
      </c>
      <c r="AL52" s="47"/>
      <c r="AM52" s="48">
        <f>-SQRT(3)*AK24*AK52*AQ10/1000</f>
        <v>-0.25149377226226854</v>
      </c>
      <c r="AN52" s="48"/>
      <c r="AO52" s="48"/>
      <c r="AP52" s="48">
        <f>-SQRT(3)*AK24*AK52*SIN(ACOS(AQ10))/1000</f>
        <v>-0.13574196165132674</v>
      </c>
      <c r="AQ52" s="48"/>
      <c r="AR52" s="170"/>
      <c r="AS52" s="46">
        <v>25</v>
      </c>
      <c r="AT52" s="47"/>
      <c r="AU52" s="48">
        <f>-SQRT(3)*AS24*AS52*AY10/1000</f>
        <v>-0.25049784401835623</v>
      </c>
      <c r="AV52" s="48"/>
      <c r="AW52" s="48"/>
      <c r="AX52" s="48">
        <f>-SQRT(3)*AS24*AS52*SIN(ACOS(AY10))/1000</f>
        <v>-0.12833386202462413</v>
      </c>
      <c r="AY52" s="48"/>
      <c r="AZ52" s="170"/>
    </row>
    <row r="53" spans="1:52" x14ac:dyDescent="0.2">
      <c r="A53" s="168" t="s">
        <v>104</v>
      </c>
      <c r="B53" s="169"/>
      <c r="C53" s="169"/>
      <c r="D53" s="169"/>
      <c r="E53" s="9"/>
      <c r="F53" s="9"/>
      <c r="G53" s="9"/>
      <c r="H53" s="9"/>
      <c r="I53" s="9"/>
      <c r="J53" s="9"/>
      <c r="K53" s="9"/>
      <c r="L53" s="3"/>
      <c r="M53" s="46">
        <v>50</v>
      </c>
      <c r="N53" s="47"/>
      <c r="O53" s="48">
        <f>-SQRT(3)*M24*M53*S10/1000</f>
        <v>-0.50298754452453709</v>
      </c>
      <c r="P53" s="48"/>
      <c r="Q53" s="48"/>
      <c r="R53" s="48">
        <f>-SQRT(3)*M24*M53*SIN(ACOS(S10))/1000</f>
        <v>-0.27148392330265347</v>
      </c>
      <c r="S53" s="48"/>
      <c r="T53" s="170"/>
      <c r="U53" s="46">
        <v>250</v>
      </c>
      <c r="V53" s="47"/>
      <c r="W53" s="48">
        <f>-SQRT(3)*U24*U53*AA10/1000</f>
        <v>-2.5149377226226859</v>
      </c>
      <c r="X53" s="48"/>
      <c r="Y53" s="48"/>
      <c r="Z53" s="48">
        <f>-SQRT(3)*U24*U53*SIN(ACOS(AA10))/1000</f>
        <v>-1.3574196165132673</v>
      </c>
      <c r="AA53" s="48"/>
      <c r="AB53" s="170"/>
      <c r="AC53" s="46">
        <v>250</v>
      </c>
      <c r="AD53" s="47"/>
      <c r="AE53" s="48">
        <f>-SQRT(3)*AC24*AC53*AI10/1000</f>
        <v>-2.4863589119656564</v>
      </c>
      <c r="AF53" s="48"/>
      <c r="AG53" s="48"/>
      <c r="AH53" s="48">
        <f>-SQRT(3)*AC24*AC53*SIN(ACOS(AI10))/1000</f>
        <v>-1.4090844988341071</v>
      </c>
      <c r="AI53" s="48"/>
      <c r="AJ53" s="170"/>
      <c r="AK53" s="46">
        <v>250</v>
      </c>
      <c r="AL53" s="47"/>
      <c r="AM53" s="48">
        <f>-SQRT(3)*AK24*AK53*AQ10/1000</f>
        <v>-2.5149377226226859</v>
      </c>
      <c r="AN53" s="48"/>
      <c r="AO53" s="48"/>
      <c r="AP53" s="48">
        <f>-SQRT(3)*AK24*AK53*SIN(ACOS(AQ10))/1000</f>
        <v>-1.3574196165132673</v>
      </c>
      <c r="AQ53" s="48"/>
      <c r="AR53" s="170"/>
      <c r="AS53" s="46">
        <v>240</v>
      </c>
      <c r="AT53" s="47"/>
      <c r="AU53" s="48">
        <f>-SQRT(3)*AS24*AS53*AY10/1000</f>
        <v>-2.4047793025762192</v>
      </c>
      <c r="AV53" s="48"/>
      <c r="AW53" s="48"/>
      <c r="AX53" s="48">
        <f>-SQRT(3)*AS24*AS53*SIN(ACOS(AY10))/1000</f>
        <v>-1.2320050754363914</v>
      </c>
      <c r="AY53" s="48"/>
      <c r="AZ53" s="170"/>
    </row>
    <row r="54" spans="1:52" x14ac:dyDescent="0.2">
      <c r="A54" s="168" t="s">
        <v>105</v>
      </c>
      <c r="B54" s="169"/>
      <c r="C54" s="169"/>
      <c r="D54" s="169"/>
      <c r="E54" s="9"/>
      <c r="F54" s="9"/>
      <c r="G54" s="9"/>
      <c r="H54" s="9"/>
      <c r="I54" s="9"/>
      <c r="J54" s="9"/>
      <c r="K54" s="9"/>
      <c r="L54" s="3"/>
      <c r="M54" s="46">
        <v>5</v>
      </c>
      <c r="N54" s="47"/>
      <c r="O54" s="48">
        <f>-SQRT(3)*M24*M54*S10/1000</f>
        <v>-5.0298754452453714E-2</v>
      </c>
      <c r="P54" s="48"/>
      <c r="Q54" s="48"/>
      <c r="R54" s="48">
        <f>-SQRT(3)*M24*M54*SIN(ACOS(S10))/1000</f>
        <v>-2.7148392330265347E-2</v>
      </c>
      <c r="S54" s="48"/>
      <c r="T54" s="170"/>
      <c r="U54" s="46">
        <v>5</v>
      </c>
      <c r="V54" s="47"/>
      <c r="W54" s="48">
        <f>-SQRT(3)*U24*U54*AA10/1000</f>
        <v>-5.0298754452453714E-2</v>
      </c>
      <c r="X54" s="48"/>
      <c r="Y54" s="48"/>
      <c r="Z54" s="48">
        <f>-SQRT(3)*U24*U54*SIN(ACOS(AA10))/1000</f>
        <v>-2.7148392330265347E-2</v>
      </c>
      <c r="AA54" s="48"/>
      <c r="AB54" s="170"/>
      <c r="AC54" s="46">
        <v>5</v>
      </c>
      <c r="AD54" s="47"/>
      <c r="AE54" s="48">
        <f>-SQRT(3)*AC24*AC54*AI10/1000</f>
        <v>-4.9727178239313122E-2</v>
      </c>
      <c r="AF54" s="48"/>
      <c r="AG54" s="48"/>
      <c r="AH54" s="48">
        <f>-SQRT(3)*AC24*AC54*SIN(ACOS(AI10))/1000</f>
        <v>-2.8181689976682137E-2</v>
      </c>
      <c r="AI54" s="48"/>
      <c r="AJ54" s="170"/>
      <c r="AK54" s="46">
        <v>5</v>
      </c>
      <c r="AL54" s="47"/>
      <c r="AM54" s="48">
        <f>-SQRT(3)*AK24*AK54*AQ10/1000</f>
        <v>-5.0298754452453714E-2</v>
      </c>
      <c r="AN54" s="48"/>
      <c r="AO54" s="48"/>
      <c r="AP54" s="48">
        <f>-SQRT(3)*AK24*AK54*SIN(ACOS(AQ10))/1000</f>
        <v>-2.7148392330265347E-2</v>
      </c>
      <c r="AQ54" s="48"/>
      <c r="AR54" s="170"/>
      <c r="AS54" s="46">
        <v>5</v>
      </c>
      <c r="AT54" s="47"/>
      <c r="AU54" s="48">
        <f>-SQRT(3)*AS24*AS54*AY10/1000</f>
        <v>-5.0099568803671238E-2</v>
      </c>
      <c r="AV54" s="48"/>
      <c r="AW54" s="48"/>
      <c r="AX54" s="48">
        <f>-SQRT(3)*AS24*AS54*SIN(ACOS(AY10))/1000</f>
        <v>-2.566677240492482E-2</v>
      </c>
      <c r="AY54" s="48"/>
      <c r="AZ54" s="170"/>
    </row>
    <row r="55" spans="1:52" x14ac:dyDescent="0.2">
      <c r="A55" s="168" t="s">
        <v>106</v>
      </c>
      <c r="B55" s="169"/>
      <c r="C55" s="169"/>
      <c r="D55" s="169"/>
      <c r="E55" s="9"/>
      <c r="F55" s="9"/>
      <c r="G55" s="9"/>
      <c r="H55" s="9"/>
      <c r="I55" s="9"/>
      <c r="J55" s="9"/>
      <c r="K55" s="9"/>
      <c r="L55" s="3"/>
      <c r="M55" s="46">
        <v>5</v>
      </c>
      <c r="N55" s="47"/>
      <c r="O55" s="48">
        <f>-SQRT(3)*M24*M55*S10/1000</f>
        <v>-5.0298754452453714E-2</v>
      </c>
      <c r="P55" s="48"/>
      <c r="Q55" s="48"/>
      <c r="R55" s="48">
        <f>-SQRT(3)*M24*M55*SIN(ACOS(S10))/1000</f>
        <v>-2.7148392330265347E-2</v>
      </c>
      <c r="S55" s="48"/>
      <c r="T55" s="170"/>
      <c r="U55" s="46">
        <v>6</v>
      </c>
      <c r="V55" s="47"/>
      <c r="W55" s="48">
        <f>-SQRT(3)*U24*U55*AA10/1000</f>
        <v>-6.0358505342944464E-2</v>
      </c>
      <c r="X55" s="48"/>
      <c r="Y55" s="48"/>
      <c r="Z55" s="48">
        <f>-SQRT(3)*U24*U55*SIN(ACOS(AA10))/1000</f>
        <v>-3.2578070796318422E-2</v>
      </c>
      <c r="AA55" s="48"/>
      <c r="AB55" s="170"/>
      <c r="AC55" s="46">
        <v>6</v>
      </c>
      <c r="AD55" s="47"/>
      <c r="AE55" s="48">
        <f>-SQRT(3)*AC24*AC55*AI10/1000</f>
        <v>-5.9672613887175749E-2</v>
      </c>
      <c r="AF55" s="48"/>
      <c r="AG55" s="48"/>
      <c r="AH55" s="48">
        <f>-SQRT(3)*AC24*AC55*SIN(ACOS(AI10))/1000</f>
        <v>-3.381802797201857E-2</v>
      </c>
      <c r="AI55" s="48"/>
      <c r="AJ55" s="170"/>
      <c r="AK55" s="46">
        <v>6</v>
      </c>
      <c r="AL55" s="47"/>
      <c r="AM55" s="48">
        <f>-SQRT(3)*AK24*AK55*AQ10/1000</f>
        <v>-6.0358505342944464E-2</v>
      </c>
      <c r="AN55" s="48"/>
      <c r="AO55" s="48"/>
      <c r="AP55" s="48">
        <f>-SQRT(3)*AK24*AK55*SIN(ACOS(AQ10))/1000</f>
        <v>-3.2578070796318422E-2</v>
      </c>
      <c r="AQ55" s="48"/>
      <c r="AR55" s="170"/>
      <c r="AS55" s="46">
        <v>6</v>
      </c>
      <c r="AT55" s="47"/>
      <c r="AU55" s="48">
        <f>-SQRT(3)*AS24*AS55*AY10/1000</f>
        <v>-6.0119482564405496E-2</v>
      </c>
      <c r="AV55" s="48"/>
      <c r="AW55" s="48"/>
      <c r="AX55" s="48">
        <f>-SQRT(3)*AS24*AS55*SIN(ACOS(AY10))/1000</f>
        <v>-3.0800126885909791E-2</v>
      </c>
      <c r="AY55" s="48"/>
      <c r="AZ55" s="170"/>
    </row>
    <row r="56" spans="1:52" x14ac:dyDescent="0.2">
      <c r="A56" s="168" t="s">
        <v>107</v>
      </c>
      <c r="B56" s="169"/>
      <c r="C56" s="169"/>
      <c r="D56" s="169"/>
      <c r="E56" s="9"/>
      <c r="F56" s="9"/>
      <c r="G56" s="9"/>
      <c r="H56" s="9"/>
      <c r="I56" s="9"/>
      <c r="J56" s="9"/>
      <c r="K56" s="9"/>
      <c r="L56" s="3"/>
      <c r="M56" s="46">
        <v>0</v>
      </c>
      <c r="N56" s="47"/>
      <c r="O56" s="48">
        <f>-SQRT(3)*M24*M56*S10/1000</f>
        <v>0</v>
      </c>
      <c r="P56" s="48"/>
      <c r="Q56" s="48"/>
      <c r="R56" s="48">
        <f>-SQRT(3)*M24*M56*SIN(ACOS(S10))/1000</f>
        <v>0</v>
      </c>
      <c r="S56" s="48"/>
      <c r="T56" s="170"/>
      <c r="U56" s="46">
        <v>0</v>
      </c>
      <c r="V56" s="47"/>
      <c r="W56" s="48">
        <f>-SQRT(3)*U24*U56*AA10/1000</f>
        <v>0</v>
      </c>
      <c r="X56" s="48"/>
      <c r="Y56" s="48"/>
      <c r="Z56" s="48">
        <f>-SQRT(3)*U24*U56*SIN(ACOS(AA10))/1000</f>
        <v>0</v>
      </c>
      <c r="AA56" s="48"/>
      <c r="AB56" s="170"/>
      <c r="AC56" s="46">
        <v>0</v>
      </c>
      <c r="AD56" s="47"/>
      <c r="AE56" s="48">
        <f>-SQRT(3)*AC24*AC56*AI10/1000</f>
        <v>0</v>
      </c>
      <c r="AF56" s="48"/>
      <c r="AG56" s="48"/>
      <c r="AH56" s="48">
        <f>-SQRT(3)*AC24*AC56*SIN(ACOS(AI10))/1000</f>
        <v>0</v>
      </c>
      <c r="AI56" s="48"/>
      <c r="AJ56" s="170"/>
      <c r="AK56" s="46">
        <v>0</v>
      </c>
      <c r="AL56" s="47"/>
      <c r="AM56" s="48">
        <f>-SQRT(3)*AK24*AK56*AQ10/1000</f>
        <v>0</v>
      </c>
      <c r="AN56" s="48"/>
      <c r="AO56" s="48"/>
      <c r="AP56" s="48">
        <f>-SQRT(3)*AK24*AK56*SIN(ACOS(AQ10))/1000</f>
        <v>0</v>
      </c>
      <c r="AQ56" s="48"/>
      <c r="AR56" s="170"/>
      <c r="AS56" s="46">
        <v>0</v>
      </c>
      <c r="AT56" s="47"/>
      <c r="AU56" s="48">
        <f>-SQRT(3)*AS24*AS56*AY10/1000</f>
        <v>0</v>
      </c>
      <c r="AV56" s="48"/>
      <c r="AW56" s="48"/>
      <c r="AX56" s="48">
        <f>-SQRT(3)*AS24*AS56*SIN(ACOS(AY10))/1000</f>
        <v>0</v>
      </c>
      <c r="AY56" s="48"/>
      <c r="AZ56" s="170"/>
    </row>
    <row r="57" spans="1:52" x14ac:dyDescent="0.2">
      <c r="A57" s="168" t="s">
        <v>108</v>
      </c>
      <c r="B57" s="169"/>
      <c r="C57" s="169"/>
      <c r="D57" s="169"/>
      <c r="E57" s="9"/>
      <c r="F57" s="9"/>
      <c r="G57" s="9"/>
      <c r="H57" s="9"/>
      <c r="I57" s="9"/>
      <c r="J57" s="9"/>
      <c r="K57" s="9"/>
      <c r="L57" s="3"/>
      <c r="M57" s="46">
        <v>10</v>
      </c>
      <c r="N57" s="47"/>
      <c r="O57" s="48">
        <f>-SQRT(3)*M24*M57*S10/1000</f>
        <v>-0.10059750890490743</v>
      </c>
      <c r="P57" s="48"/>
      <c r="Q57" s="48"/>
      <c r="R57" s="48">
        <f>-SQRT(3)*M24*M57*SIN(ACOS(S10))/1000</f>
        <v>-5.4296784660530693E-2</v>
      </c>
      <c r="S57" s="48"/>
      <c r="T57" s="170"/>
      <c r="U57" s="46">
        <v>300</v>
      </c>
      <c r="V57" s="47"/>
      <c r="W57" s="48">
        <f>-SQRT(3)*U24*U57*AA10/1000</f>
        <v>-3.0179252671472225</v>
      </c>
      <c r="X57" s="48"/>
      <c r="Y57" s="48"/>
      <c r="Z57" s="48">
        <f>-SQRT(3)*U24*U57*SIN(ACOS(AA10))/1000</f>
        <v>-1.6289035398159208</v>
      </c>
      <c r="AA57" s="48"/>
      <c r="AB57" s="170"/>
      <c r="AC57" s="46">
        <v>300</v>
      </c>
      <c r="AD57" s="47"/>
      <c r="AE57" s="48">
        <f>-SQRT(3)*AC24*AC57*AI10/1000</f>
        <v>-2.9836306943587876</v>
      </c>
      <c r="AF57" s="48"/>
      <c r="AG57" s="48"/>
      <c r="AH57" s="48">
        <f>-SQRT(3)*AC24*AC57*SIN(ACOS(AI10))/1000</f>
        <v>-1.6909013986009283</v>
      </c>
      <c r="AI57" s="48"/>
      <c r="AJ57" s="170"/>
      <c r="AK57" s="46">
        <v>300</v>
      </c>
      <c r="AL57" s="47"/>
      <c r="AM57" s="48">
        <f>-SQRT(3)*AK24*AK57*AQ10/1000</f>
        <v>-3.0179252671472225</v>
      </c>
      <c r="AN57" s="48"/>
      <c r="AO57" s="48"/>
      <c r="AP57" s="48">
        <f>-SQRT(3)*AK24*AK57*SIN(ACOS(AQ10))/1000</f>
        <v>-1.6289035398159208</v>
      </c>
      <c r="AQ57" s="48"/>
      <c r="AR57" s="170"/>
      <c r="AS57" s="46">
        <v>270</v>
      </c>
      <c r="AT57" s="47"/>
      <c r="AU57" s="48">
        <f>-SQRT(3)*AS24*AS57*AY10/1000</f>
        <v>-2.7053767153982471</v>
      </c>
      <c r="AV57" s="48"/>
      <c r="AW57" s="48"/>
      <c r="AX57" s="48">
        <f>-SQRT(3)*AS24*AS57*SIN(ACOS(AY10))/1000</f>
        <v>-1.3860057098659404</v>
      </c>
      <c r="AY57" s="48"/>
      <c r="AZ57" s="170"/>
    </row>
    <row r="58" spans="1:52" x14ac:dyDescent="0.2">
      <c r="A58" s="168" t="s">
        <v>109</v>
      </c>
      <c r="B58" s="169"/>
      <c r="C58" s="169"/>
      <c r="D58" s="169"/>
      <c r="E58" s="9"/>
      <c r="F58" s="9"/>
      <c r="G58" s="9"/>
      <c r="H58" s="9"/>
      <c r="I58" s="9"/>
      <c r="J58" s="9"/>
      <c r="K58" s="9"/>
      <c r="L58" s="3"/>
      <c r="M58" s="46" t="s">
        <v>96</v>
      </c>
      <c r="N58" s="47"/>
      <c r="O58" s="164">
        <v>0</v>
      </c>
      <c r="P58" s="164"/>
      <c r="Q58" s="164"/>
      <c r="R58" s="164">
        <v>0</v>
      </c>
      <c r="S58" s="164"/>
      <c r="T58" s="165"/>
      <c r="U58" s="46" t="s">
        <v>96</v>
      </c>
      <c r="V58" s="47"/>
      <c r="W58" s="164">
        <v>0</v>
      </c>
      <c r="X58" s="164"/>
      <c r="Y58" s="164"/>
      <c r="Z58" s="164">
        <v>0</v>
      </c>
      <c r="AA58" s="164"/>
      <c r="AB58" s="165"/>
      <c r="AC58" s="46" t="s">
        <v>96</v>
      </c>
      <c r="AD58" s="47"/>
      <c r="AE58" s="164">
        <v>0</v>
      </c>
      <c r="AF58" s="164"/>
      <c r="AG58" s="164"/>
      <c r="AH58" s="164">
        <v>0</v>
      </c>
      <c r="AI58" s="164"/>
      <c r="AJ58" s="165"/>
      <c r="AK58" s="46" t="s">
        <v>96</v>
      </c>
      <c r="AL58" s="47"/>
      <c r="AM58" s="164">
        <v>0</v>
      </c>
      <c r="AN58" s="164"/>
      <c r="AO58" s="164"/>
      <c r="AP58" s="164">
        <v>0</v>
      </c>
      <c r="AQ58" s="164"/>
      <c r="AR58" s="165"/>
      <c r="AS58" s="46" t="s">
        <v>96</v>
      </c>
      <c r="AT58" s="47"/>
      <c r="AU58" s="164">
        <v>0</v>
      </c>
      <c r="AV58" s="164"/>
      <c r="AW58" s="164"/>
      <c r="AX58" s="164">
        <v>0</v>
      </c>
      <c r="AY58" s="164"/>
      <c r="AZ58" s="165"/>
    </row>
    <row r="59" spans="1:52" x14ac:dyDescent="0.2">
      <c r="A59" s="168" t="s">
        <v>110</v>
      </c>
      <c r="B59" s="169"/>
      <c r="C59" s="169"/>
      <c r="D59" s="169"/>
      <c r="E59" s="9"/>
      <c r="F59" s="9"/>
      <c r="G59" s="9"/>
      <c r="H59" s="9"/>
      <c r="I59" s="9"/>
      <c r="J59" s="9"/>
      <c r="K59" s="9"/>
      <c r="L59" s="3"/>
      <c r="M59" s="46">
        <v>0</v>
      </c>
      <c r="N59" s="47"/>
      <c r="O59" s="48">
        <f>-SQRT(3)*M24*M59*S10/1000</f>
        <v>0</v>
      </c>
      <c r="P59" s="48"/>
      <c r="Q59" s="48"/>
      <c r="R59" s="48">
        <f>-SQRT(3)*M24*M59*SIN(ACOS(S10))/1000</f>
        <v>0</v>
      </c>
      <c r="S59" s="48"/>
      <c r="T59" s="170"/>
      <c r="U59" s="46">
        <v>0</v>
      </c>
      <c r="V59" s="47"/>
      <c r="W59" s="48">
        <f>-SQRT(3)*U24*U59*AA10/1000</f>
        <v>0</v>
      </c>
      <c r="X59" s="48"/>
      <c r="Y59" s="48"/>
      <c r="Z59" s="48">
        <f>-SQRT(3)*U24*U59*SIN(ACOS(AA10))/1000</f>
        <v>0</v>
      </c>
      <c r="AA59" s="48"/>
      <c r="AB59" s="170"/>
      <c r="AC59" s="46">
        <v>0</v>
      </c>
      <c r="AD59" s="47"/>
      <c r="AE59" s="48">
        <f>-SQRT(3)*AC24*AC59*AI10/1000</f>
        <v>0</v>
      </c>
      <c r="AF59" s="48"/>
      <c r="AG59" s="48"/>
      <c r="AH59" s="48">
        <f>-SQRT(3)*AC24*AC59*SIN(ACOS(AI10))/1000</f>
        <v>0</v>
      </c>
      <c r="AI59" s="48"/>
      <c r="AJ59" s="170"/>
      <c r="AK59" s="46">
        <v>0</v>
      </c>
      <c r="AL59" s="47"/>
      <c r="AM59" s="48">
        <f>-SQRT(3)*AK24*AK59*AQ10/1000</f>
        <v>0</v>
      </c>
      <c r="AN59" s="48"/>
      <c r="AO59" s="48"/>
      <c r="AP59" s="48">
        <f>-SQRT(3)*AK24*AK59*SIN(ACOS(AQ10))/1000</f>
        <v>0</v>
      </c>
      <c r="AQ59" s="48"/>
      <c r="AR59" s="170"/>
      <c r="AS59" s="46">
        <v>0</v>
      </c>
      <c r="AT59" s="47"/>
      <c r="AU59" s="48">
        <f>-SQRT(3)*AS24*AS59*AY10/1000</f>
        <v>0</v>
      </c>
      <c r="AV59" s="48"/>
      <c r="AW59" s="48"/>
      <c r="AX59" s="48">
        <f>-SQRT(3)*AS24*AS59*SIN(ACOS(AY10))/1000</f>
        <v>0</v>
      </c>
      <c r="AY59" s="48"/>
      <c r="AZ59" s="170"/>
    </row>
    <row r="60" spans="1:52" ht="13.5" thickBot="1" x14ac:dyDescent="0.25">
      <c r="A60" s="177" t="s">
        <v>43</v>
      </c>
      <c r="B60" s="178"/>
      <c r="C60" s="178"/>
      <c r="D60" s="178"/>
      <c r="E60" s="179"/>
      <c r="F60" s="179"/>
      <c r="G60" s="179"/>
      <c r="H60" s="179"/>
      <c r="I60" s="179"/>
      <c r="J60" s="179"/>
      <c r="K60" s="179"/>
      <c r="L60" s="180"/>
      <c r="M60" s="181"/>
      <c r="N60" s="182"/>
      <c r="O60" s="183">
        <f>SUM(O50:Q59)</f>
        <v>-0.11065725979539809</v>
      </c>
      <c r="P60" s="183"/>
      <c r="Q60" s="183"/>
      <c r="R60" s="183">
        <f>SUM(R50:T59)</f>
        <v>-5.9726463126583793E-2</v>
      </c>
      <c r="S60" s="183"/>
      <c r="T60" s="184"/>
      <c r="U60" s="181"/>
      <c r="V60" s="182"/>
      <c r="W60" s="183">
        <f>SUM(W50:Y59)</f>
        <v>-0.57340580075797165</v>
      </c>
      <c r="X60" s="183"/>
      <c r="Y60" s="183"/>
      <c r="Z60" s="183">
        <f>SUM(Z50:AB59)</f>
        <v>-0.30949167256502474</v>
      </c>
      <c r="AA60" s="183"/>
      <c r="AB60" s="184"/>
      <c r="AC60" s="181"/>
      <c r="AD60" s="182"/>
      <c r="AE60" s="183">
        <f>SUM(AE50:AG59)</f>
        <v>4.9727178239312053E-2</v>
      </c>
      <c r="AF60" s="183"/>
      <c r="AG60" s="183"/>
      <c r="AH60" s="183">
        <f>SUM(AH50:AJ59)</f>
        <v>2.8181689976681801E-2</v>
      </c>
      <c r="AI60" s="183"/>
      <c r="AJ60" s="184"/>
      <c r="AK60" s="181"/>
      <c r="AL60" s="182"/>
      <c r="AM60" s="183">
        <f>SUM(AM50:AO59)</f>
        <v>-0.24143402137177672</v>
      </c>
      <c r="AN60" s="183"/>
      <c r="AO60" s="183"/>
      <c r="AP60" s="183">
        <f>SUM(AP50:AR59)</f>
        <v>-0.13031228318527366</v>
      </c>
      <c r="AQ60" s="183"/>
      <c r="AR60" s="184"/>
      <c r="AS60" s="181"/>
      <c r="AT60" s="182"/>
      <c r="AU60" s="183">
        <f>SUM(AU50:AW59)</f>
        <v>-6.0119482564404692E-2</v>
      </c>
      <c r="AV60" s="183"/>
      <c r="AW60" s="183"/>
      <c r="AX60" s="183">
        <f>SUM(AX50:AZ59)</f>
        <v>-3.0800126885909718E-2</v>
      </c>
      <c r="AY60" s="183"/>
      <c r="AZ60" s="184"/>
    </row>
    <row r="61" spans="1:52" ht="13.5" thickBot="1" x14ac:dyDescent="0.25">
      <c r="A61" s="185" t="s">
        <v>44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7"/>
      <c r="M61" s="188"/>
      <c r="N61" s="189"/>
      <c r="O61" s="190">
        <f>SUM(O38:Q47)+SUM(O50:Q59)</f>
        <v>0.10562738911976105</v>
      </c>
      <c r="P61" s="190"/>
      <c r="Q61" s="190"/>
      <c r="R61" s="190">
        <f>SUM(R38:T47)+SUM(R50:T59)</f>
        <v>6.8609302799349806E-2</v>
      </c>
      <c r="S61" s="190"/>
      <c r="T61" s="191"/>
      <c r="U61" s="188"/>
      <c r="V61" s="189"/>
      <c r="W61" s="190">
        <f>SUM(W38:Y47)+SUM(W50:Y59)</f>
        <v>-0.66291472158873488</v>
      </c>
      <c r="X61" s="190"/>
      <c r="Y61" s="190"/>
      <c r="Z61" s="190">
        <f>SUM(Z38:AB47)+SUM(Z50:AB59)</f>
        <v>-0.36021871452305221</v>
      </c>
      <c r="AA61" s="190"/>
      <c r="AB61" s="191"/>
      <c r="AC61" s="188"/>
      <c r="AD61" s="189"/>
      <c r="AE61" s="190">
        <f>SUM(AE38:AG47)+SUM(AE50:AG59)</f>
        <v>-0.67777573174804118</v>
      </c>
      <c r="AF61" s="190"/>
      <c r="AG61" s="190"/>
      <c r="AH61" s="190">
        <f>SUM(AH38:AJ47)+SUM(AH50:AJ59)</f>
        <v>-0.40349315904691274</v>
      </c>
      <c r="AI61" s="190"/>
      <c r="AJ61" s="191"/>
      <c r="AK61" s="188"/>
      <c r="AL61" s="189"/>
      <c r="AM61" s="190">
        <f>SUM(AM38:AO47)+SUM(AM50:AO59)</f>
        <v>-0.56586099474451557</v>
      </c>
      <c r="AN61" s="190"/>
      <c r="AO61" s="190"/>
      <c r="AP61" s="190">
        <f>SUM(AP38:AR47)+SUM(AP50:AR59)</f>
        <v>-0.32281593207417369</v>
      </c>
      <c r="AQ61" s="190"/>
      <c r="AR61" s="191"/>
      <c r="AS61" s="188"/>
      <c r="AT61" s="189"/>
      <c r="AU61" s="190">
        <f>SUM(AU38:AW47)+SUM(AU50:AW59)</f>
        <v>-0.39314089316092543</v>
      </c>
      <c r="AV61" s="190"/>
      <c r="AW61" s="190"/>
      <c r="AX61" s="190">
        <f>SUM(AX38:AZ47)+SUM(AX50:AZ59)</f>
        <v>-0.21953205339624776</v>
      </c>
      <c r="AY61" s="190"/>
      <c r="AZ61" s="191"/>
    </row>
    <row r="62" spans="1:52" ht="13.5" thickBot="1" x14ac:dyDescent="0.25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</row>
    <row r="63" spans="1:52" ht="13.5" thickBot="1" x14ac:dyDescent="0.25">
      <c r="A63" s="195" t="s">
        <v>45</v>
      </c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7"/>
      <c r="M63" s="192" t="s">
        <v>111</v>
      </c>
      <c r="N63" s="193"/>
      <c r="O63" s="193"/>
      <c r="P63" s="193"/>
      <c r="Q63" s="193"/>
      <c r="R63" s="193"/>
      <c r="S63" s="193"/>
      <c r="T63" s="194"/>
      <c r="U63" s="192" t="s">
        <v>112</v>
      </c>
      <c r="V63" s="193"/>
      <c r="W63" s="193"/>
      <c r="X63" s="193"/>
      <c r="Y63" s="193"/>
      <c r="Z63" s="193"/>
      <c r="AA63" s="193"/>
      <c r="AB63" s="194"/>
      <c r="AC63" s="192"/>
      <c r="AD63" s="193"/>
      <c r="AE63" s="193"/>
      <c r="AF63" s="193"/>
      <c r="AG63" s="193"/>
      <c r="AH63" s="193"/>
      <c r="AI63" s="193"/>
      <c r="AJ63" s="194"/>
      <c r="AK63" s="192"/>
      <c r="AL63" s="193"/>
      <c r="AM63" s="193"/>
      <c r="AN63" s="193"/>
      <c r="AO63" s="193"/>
      <c r="AP63" s="193"/>
      <c r="AQ63" s="193"/>
      <c r="AR63" s="194"/>
      <c r="AS63" s="192"/>
      <c r="AT63" s="193"/>
      <c r="AU63" s="193"/>
      <c r="AV63" s="193"/>
      <c r="AW63" s="193"/>
      <c r="AX63" s="193"/>
      <c r="AY63" s="193"/>
      <c r="AZ63" s="194"/>
    </row>
    <row r="66" spans="6:33" s="22" customFormat="1" ht="15" x14ac:dyDescent="0.25">
      <c r="F66" s="22" t="s">
        <v>547</v>
      </c>
      <c r="AF66"/>
      <c r="AG66"/>
    </row>
    <row r="67" spans="6:33" s="22" customFormat="1" ht="15" x14ac:dyDescent="0.25">
      <c r="F67" s="22" t="s">
        <v>548</v>
      </c>
      <c r="Y67" s="22" t="s">
        <v>549</v>
      </c>
      <c r="AF67"/>
      <c r="AG67"/>
    </row>
    <row r="68" spans="6:33" s="22" customFormat="1" ht="15" x14ac:dyDescent="0.25">
      <c r="AF68"/>
      <c r="AG68"/>
    </row>
    <row r="69" spans="6:33" s="22" customFormat="1" x14ac:dyDescent="0.2">
      <c r="F69" s="259" t="s">
        <v>550</v>
      </c>
      <c r="G69" s="259"/>
      <c r="H69" s="259"/>
      <c r="I69" s="259"/>
      <c r="J69" s="259"/>
      <c r="K69" s="259"/>
      <c r="L69" s="259"/>
      <c r="M69" s="259"/>
      <c r="X69" s="260" t="s">
        <v>551</v>
      </c>
      <c r="Y69" s="260"/>
      <c r="Z69" s="260"/>
      <c r="AA69" s="260"/>
      <c r="AB69" s="260"/>
    </row>
    <row r="70" spans="6:33" s="22" customFormat="1" x14ac:dyDescent="0.2"/>
    <row r="71" spans="6:33" s="22" customFormat="1" x14ac:dyDescent="0.2"/>
    <row r="72" spans="6:33" s="22" customFormat="1" x14ac:dyDescent="0.2"/>
    <row r="73" spans="6:33" s="22" customFormat="1" x14ac:dyDescent="0.2"/>
    <row r="74" spans="6:33" s="22" customFormat="1" x14ac:dyDescent="0.2"/>
    <row r="75" spans="6:33" s="22" customFormat="1" x14ac:dyDescent="0.2"/>
  </sheetData>
  <mergeCells count="849">
    <mergeCell ref="F69:M69"/>
    <mergeCell ref="X69:AB69"/>
    <mergeCell ref="AS63:AZ63"/>
    <mergeCell ref="AP61:AR61"/>
    <mergeCell ref="AS61:AT61"/>
    <mergeCell ref="AU61:AW61"/>
    <mergeCell ref="AX61:AZ61"/>
    <mergeCell ref="A62:AR62"/>
    <mergeCell ref="A63:L63"/>
    <mergeCell ref="M63:T63"/>
    <mergeCell ref="U63:AB63"/>
    <mergeCell ref="AC63:AJ63"/>
    <mergeCell ref="AK63:AR63"/>
    <mergeCell ref="Z61:AB61"/>
    <mergeCell ref="AC61:AD61"/>
    <mergeCell ref="AE61:AG61"/>
    <mergeCell ref="AH61:AJ61"/>
    <mergeCell ref="AK61:AL61"/>
    <mergeCell ref="AM61:AO61"/>
    <mergeCell ref="A61:L61"/>
    <mergeCell ref="M61:N61"/>
    <mergeCell ref="O61:Q61"/>
    <mergeCell ref="R61:T61"/>
    <mergeCell ref="U61:V61"/>
    <mergeCell ref="W61:Y61"/>
    <mergeCell ref="Z60:AB60"/>
    <mergeCell ref="AC60:AD60"/>
    <mergeCell ref="AE60:AG60"/>
    <mergeCell ref="AP59:AR59"/>
    <mergeCell ref="AS59:AT59"/>
    <mergeCell ref="AU59:AW59"/>
    <mergeCell ref="AX59:AZ59"/>
    <mergeCell ref="A60:L60"/>
    <mergeCell ref="M60:N60"/>
    <mergeCell ref="O60:Q60"/>
    <mergeCell ref="R60:T60"/>
    <mergeCell ref="U60:V60"/>
    <mergeCell ref="W60:Y60"/>
    <mergeCell ref="Z59:AB59"/>
    <mergeCell ref="AC59:AD59"/>
    <mergeCell ref="AE59:AG59"/>
    <mergeCell ref="AH59:AJ59"/>
    <mergeCell ref="AK59:AL59"/>
    <mergeCell ref="AM59:AO59"/>
    <mergeCell ref="AP60:AR60"/>
    <mergeCell ref="AS60:AT60"/>
    <mergeCell ref="AU60:AW60"/>
    <mergeCell ref="AX60:AZ60"/>
    <mergeCell ref="AH60:AJ60"/>
    <mergeCell ref="AK60:AL60"/>
    <mergeCell ref="AM60:AO60"/>
    <mergeCell ref="A59:D59"/>
    <mergeCell ref="M59:N59"/>
    <mergeCell ref="O59:Q59"/>
    <mergeCell ref="R59:T59"/>
    <mergeCell ref="U59:V59"/>
    <mergeCell ref="W59:Y59"/>
    <mergeCell ref="Z58:AB58"/>
    <mergeCell ref="AC58:AD58"/>
    <mergeCell ref="AE58:AG58"/>
    <mergeCell ref="AP57:AR57"/>
    <mergeCell ref="AS57:AT57"/>
    <mergeCell ref="AU57:AW57"/>
    <mergeCell ref="AX57:AZ57"/>
    <mergeCell ref="A58:D58"/>
    <mergeCell ref="M58:N58"/>
    <mergeCell ref="O58:Q58"/>
    <mergeCell ref="R58:T58"/>
    <mergeCell ref="U58:V58"/>
    <mergeCell ref="W58:Y58"/>
    <mergeCell ref="Z57:AB57"/>
    <mergeCell ref="AC57:AD57"/>
    <mergeCell ref="AE57:AG57"/>
    <mergeCell ref="AH57:AJ57"/>
    <mergeCell ref="AK57:AL57"/>
    <mergeCell ref="AM57:AO57"/>
    <mergeCell ref="AP58:AR58"/>
    <mergeCell ref="AS58:AT58"/>
    <mergeCell ref="AU58:AW58"/>
    <mergeCell ref="AX58:AZ58"/>
    <mergeCell ref="AH58:AJ58"/>
    <mergeCell ref="AK58:AL58"/>
    <mergeCell ref="AM58:AO58"/>
    <mergeCell ref="A57:D57"/>
    <mergeCell ref="M57:N57"/>
    <mergeCell ref="O57:Q57"/>
    <mergeCell ref="R57:T57"/>
    <mergeCell ref="U57:V57"/>
    <mergeCell ref="W57:Y57"/>
    <mergeCell ref="Z56:AB56"/>
    <mergeCell ref="AC56:AD56"/>
    <mergeCell ref="AE56:AG56"/>
    <mergeCell ref="AP55:AR55"/>
    <mergeCell ref="AS55:AT55"/>
    <mergeCell ref="AU55:AW55"/>
    <mergeCell ref="AX55:AZ55"/>
    <mergeCell ref="A56:D56"/>
    <mergeCell ref="M56:N56"/>
    <mergeCell ref="O56:Q56"/>
    <mergeCell ref="R56:T56"/>
    <mergeCell ref="U56:V56"/>
    <mergeCell ref="W56:Y56"/>
    <mergeCell ref="Z55:AB55"/>
    <mergeCell ref="AC55:AD55"/>
    <mergeCell ref="AE55:AG55"/>
    <mergeCell ref="AH55:AJ55"/>
    <mergeCell ref="AK55:AL55"/>
    <mergeCell ref="AM55:AO55"/>
    <mergeCell ref="AP56:AR56"/>
    <mergeCell ref="AS56:AT56"/>
    <mergeCell ref="AU56:AW56"/>
    <mergeCell ref="AX56:AZ56"/>
    <mergeCell ref="AH56:AJ56"/>
    <mergeCell ref="AK56:AL56"/>
    <mergeCell ref="AM56:AO56"/>
    <mergeCell ref="A55:D55"/>
    <mergeCell ref="M55:N55"/>
    <mergeCell ref="O55:Q55"/>
    <mergeCell ref="R55:T55"/>
    <mergeCell ref="U55:V55"/>
    <mergeCell ref="W55:Y55"/>
    <mergeCell ref="Z54:AB54"/>
    <mergeCell ref="AC54:AD54"/>
    <mergeCell ref="AE54:AG54"/>
    <mergeCell ref="AP53:AR53"/>
    <mergeCell ref="AS53:AT53"/>
    <mergeCell ref="AU53:AW53"/>
    <mergeCell ref="AX53:AZ53"/>
    <mergeCell ref="A54:D54"/>
    <mergeCell ref="M54:N54"/>
    <mergeCell ref="O54:Q54"/>
    <mergeCell ref="R54:T54"/>
    <mergeCell ref="U54:V54"/>
    <mergeCell ref="W54:Y54"/>
    <mergeCell ref="Z53:AB53"/>
    <mergeCell ref="AC53:AD53"/>
    <mergeCell ref="AE53:AG53"/>
    <mergeCell ref="AH53:AJ53"/>
    <mergeCell ref="AK53:AL53"/>
    <mergeCell ref="AM53:AO53"/>
    <mergeCell ref="AP54:AR54"/>
    <mergeCell ref="AS54:AT54"/>
    <mergeCell ref="AU54:AW54"/>
    <mergeCell ref="AX54:AZ54"/>
    <mergeCell ref="AH54:AJ54"/>
    <mergeCell ref="AK54:AL54"/>
    <mergeCell ref="AM54:AO54"/>
    <mergeCell ref="A53:D53"/>
    <mergeCell ref="M53:N53"/>
    <mergeCell ref="O53:Q53"/>
    <mergeCell ref="R53:T53"/>
    <mergeCell ref="U53:V53"/>
    <mergeCell ref="W53:Y53"/>
    <mergeCell ref="Z52:AB52"/>
    <mergeCell ref="AC52:AD52"/>
    <mergeCell ref="AE52:AG52"/>
    <mergeCell ref="AP51:AR51"/>
    <mergeCell ref="AS51:AT51"/>
    <mergeCell ref="AU51:AW51"/>
    <mergeCell ref="AX51:AZ51"/>
    <mergeCell ref="A52:D52"/>
    <mergeCell ref="M52:N52"/>
    <mergeCell ref="O52:Q52"/>
    <mergeCell ref="R52:T52"/>
    <mergeCell ref="U52:V52"/>
    <mergeCell ref="W52:Y52"/>
    <mergeCell ref="Z51:AB51"/>
    <mergeCell ref="AC51:AD51"/>
    <mergeCell ref="AE51:AG51"/>
    <mergeCell ref="AH51:AJ51"/>
    <mergeCell ref="AK51:AL51"/>
    <mergeCell ref="AM51:AO51"/>
    <mergeCell ref="AP52:AR52"/>
    <mergeCell ref="AS52:AT52"/>
    <mergeCell ref="AU52:AW52"/>
    <mergeCell ref="AX52:AZ52"/>
    <mergeCell ref="AH52:AJ52"/>
    <mergeCell ref="AK52:AL52"/>
    <mergeCell ref="AM52:AO52"/>
    <mergeCell ref="A51:D51"/>
    <mergeCell ref="M51:N51"/>
    <mergeCell ref="O51:Q51"/>
    <mergeCell ref="R51:T51"/>
    <mergeCell ref="U51:V51"/>
    <mergeCell ref="W51:Y51"/>
    <mergeCell ref="Z50:AB50"/>
    <mergeCell ref="AC50:AD50"/>
    <mergeCell ref="AE50:AG50"/>
    <mergeCell ref="A50:D50"/>
    <mergeCell ref="M50:N50"/>
    <mergeCell ref="O50:Q50"/>
    <mergeCell ref="R50:T50"/>
    <mergeCell ref="U50:V50"/>
    <mergeCell ref="W50:Y50"/>
    <mergeCell ref="A49:D49"/>
    <mergeCell ref="E49:AZ49"/>
    <mergeCell ref="Z48:AB48"/>
    <mergeCell ref="AC48:AD48"/>
    <mergeCell ref="AE48:AG48"/>
    <mergeCell ref="AH48:AJ48"/>
    <mergeCell ref="AK48:AL48"/>
    <mergeCell ref="AM48:AO48"/>
    <mergeCell ref="AP50:AR50"/>
    <mergeCell ref="AS50:AT50"/>
    <mergeCell ref="AU50:AW50"/>
    <mergeCell ref="AX50:AZ50"/>
    <mergeCell ref="AH50:AJ50"/>
    <mergeCell ref="AK50:AL50"/>
    <mergeCell ref="AM50:AO50"/>
    <mergeCell ref="AP47:AR47"/>
    <mergeCell ref="AS47:AT47"/>
    <mergeCell ref="AU47:AW47"/>
    <mergeCell ref="AX47:AZ47"/>
    <mergeCell ref="A48:L48"/>
    <mergeCell ref="M48:N48"/>
    <mergeCell ref="O48:Q48"/>
    <mergeCell ref="R48:T48"/>
    <mergeCell ref="U48:V48"/>
    <mergeCell ref="W48:Y48"/>
    <mergeCell ref="Z47:AB47"/>
    <mergeCell ref="AC47:AD47"/>
    <mergeCell ref="AE47:AG47"/>
    <mergeCell ref="AH47:AJ47"/>
    <mergeCell ref="AK47:AL47"/>
    <mergeCell ref="AM47:AO47"/>
    <mergeCell ref="AP48:AR48"/>
    <mergeCell ref="AS48:AT48"/>
    <mergeCell ref="AU48:AW48"/>
    <mergeCell ref="AX48:AZ48"/>
    <mergeCell ref="A47:D47"/>
    <mergeCell ref="M47:N47"/>
    <mergeCell ref="O47:Q47"/>
    <mergeCell ref="R47:T47"/>
    <mergeCell ref="U47:V47"/>
    <mergeCell ref="W47:Y47"/>
    <mergeCell ref="Z46:AB46"/>
    <mergeCell ref="AC46:AD46"/>
    <mergeCell ref="AE46:AG46"/>
    <mergeCell ref="AP45:AR45"/>
    <mergeCell ref="AS45:AT45"/>
    <mergeCell ref="AU45:AW45"/>
    <mergeCell ref="AX45:AZ45"/>
    <mergeCell ref="A46:D46"/>
    <mergeCell ref="M46:N46"/>
    <mergeCell ref="O46:Q46"/>
    <mergeCell ref="R46:T46"/>
    <mergeCell ref="U46:V46"/>
    <mergeCell ref="W46:Y46"/>
    <mergeCell ref="Z45:AB45"/>
    <mergeCell ref="AC45:AD45"/>
    <mergeCell ref="AE45:AG45"/>
    <mergeCell ref="AH45:AJ45"/>
    <mergeCell ref="AK45:AL45"/>
    <mergeCell ref="AM45:AO45"/>
    <mergeCell ref="AP46:AR46"/>
    <mergeCell ref="AS46:AT46"/>
    <mergeCell ref="AU46:AW46"/>
    <mergeCell ref="AX46:AZ46"/>
    <mergeCell ref="AH46:AJ46"/>
    <mergeCell ref="AK46:AL46"/>
    <mergeCell ref="AM46:AO46"/>
    <mergeCell ref="A45:D45"/>
    <mergeCell ref="M45:N45"/>
    <mergeCell ref="O45:Q45"/>
    <mergeCell ref="R45:T45"/>
    <mergeCell ref="U45:V45"/>
    <mergeCell ref="W45:Y45"/>
    <mergeCell ref="Z44:AB44"/>
    <mergeCell ref="AC44:AD44"/>
    <mergeCell ref="AE44:AG44"/>
    <mergeCell ref="AP43:AR43"/>
    <mergeCell ref="AS43:AT43"/>
    <mergeCell ref="AU43:AW43"/>
    <mergeCell ref="AX43:AZ43"/>
    <mergeCell ref="A44:D44"/>
    <mergeCell ref="M44:N44"/>
    <mergeCell ref="O44:Q44"/>
    <mergeCell ref="R44:T44"/>
    <mergeCell ref="U44:V44"/>
    <mergeCell ref="W44:Y44"/>
    <mergeCell ref="Z43:AB43"/>
    <mergeCell ref="AC43:AD43"/>
    <mergeCell ref="AE43:AG43"/>
    <mergeCell ref="AH43:AJ43"/>
    <mergeCell ref="AK43:AL43"/>
    <mergeCell ref="AM43:AO43"/>
    <mergeCell ref="AP44:AR44"/>
    <mergeCell ref="AS44:AT44"/>
    <mergeCell ref="AU44:AW44"/>
    <mergeCell ref="AX44:AZ44"/>
    <mergeCell ref="AH44:AJ44"/>
    <mergeCell ref="AK44:AL44"/>
    <mergeCell ref="AM44:AO44"/>
    <mergeCell ref="A43:D43"/>
    <mergeCell ref="M43:N43"/>
    <mergeCell ref="O43:Q43"/>
    <mergeCell ref="R43:T43"/>
    <mergeCell ref="U43:V43"/>
    <mergeCell ref="W43:Y43"/>
    <mergeCell ref="Z42:AB42"/>
    <mergeCell ref="AC42:AD42"/>
    <mergeCell ref="AE42:AG42"/>
    <mergeCell ref="AP41:AR41"/>
    <mergeCell ref="AS41:AT41"/>
    <mergeCell ref="AU41:AW41"/>
    <mergeCell ref="AX41:AZ41"/>
    <mergeCell ref="A42:D42"/>
    <mergeCell ref="M42:N42"/>
    <mergeCell ref="O42:Q42"/>
    <mergeCell ref="R42:T42"/>
    <mergeCell ref="U42:V42"/>
    <mergeCell ref="W42:Y42"/>
    <mergeCell ref="Z41:AB41"/>
    <mergeCell ref="AC41:AD41"/>
    <mergeCell ref="AE41:AG41"/>
    <mergeCell ref="AH41:AJ41"/>
    <mergeCell ref="AK41:AL41"/>
    <mergeCell ref="AM41:AO41"/>
    <mergeCell ref="AP42:AR42"/>
    <mergeCell ref="AS42:AT42"/>
    <mergeCell ref="AU42:AW42"/>
    <mergeCell ref="AX42:AZ42"/>
    <mergeCell ref="AH42:AJ42"/>
    <mergeCell ref="AK42:AL42"/>
    <mergeCell ref="AM42:AO42"/>
    <mergeCell ref="A41:D41"/>
    <mergeCell ref="M41:N41"/>
    <mergeCell ref="O41:Q41"/>
    <mergeCell ref="R41:T41"/>
    <mergeCell ref="U41:V41"/>
    <mergeCell ref="W41:Y41"/>
    <mergeCell ref="Z40:AB40"/>
    <mergeCell ref="AC40:AD40"/>
    <mergeCell ref="AE40:AG40"/>
    <mergeCell ref="AU39:AW39"/>
    <mergeCell ref="AX39:AZ39"/>
    <mergeCell ref="A40:D40"/>
    <mergeCell ref="M40:N40"/>
    <mergeCell ref="O40:Q40"/>
    <mergeCell ref="R40:T40"/>
    <mergeCell ref="U40:V40"/>
    <mergeCell ref="W40:Y40"/>
    <mergeCell ref="Z39:AB39"/>
    <mergeCell ref="AC39:AD39"/>
    <mergeCell ref="AE39:AG39"/>
    <mergeCell ref="AH39:AJ39"/>
    <mergeCell ref="AK39:AL39"/>
    <mergeCell ref="AM39:AO39"/>
    <mergeCell ref="AP40:AR40"/>
    <mergeCell ref="AS40:AT40"/>
    <mergeCell ref="AU40:AW40"/>
    <mergeCell ref="AX40:AZ40"/>
    <mergeCell ref="AH40:AJ40"/>
    <mergeCell ref="AK40:AL40"/>
    <mergeCell ref="AM40:AO40"/>
    <mergeCell ref="AP38:AR38"/>
    <mergeCell ref="AS38:AT38"/>
    <mergeCell ref="AU38:AW38"/>
    <mergeCell ref="AX38:AZ38"/>
    <mergeCell ref="A39:D39"/>
    <mergeCell ref="M39:N39"/>
    <mergeCell ref="O39:Q39"/>
    <mergeCell ref="R39:T39"/>
    <mergeCell ref="U39:V39"/>
    <mergeCell ref="W39:Y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P39:AR39"/>
    <mergeCell ref="AS39:AT39"/>
    <mergeCell ref="AP36:AR36"/>
    <mergeCell ref="AS36:AT36"/>
    <mergeCell ref="AU36:AW36"/>
    <mergeCell ref="AX36:AZ36"/>
    <mergeCell ref="A37:D37"/>
    <mergeCell ref="E37:AZ37"/>
    <mergeCell ref="Z36:AB36"/>
    <mergeCell ref="AC36:AD36"/>
    <mergeCell ref="AE36:AG36"/>
    <mergeCell ref="AH36:AJ36"/>
    <mergeCell ref="AK36:AL36"/>
    <mergeCell ref="AM36:AO36"/>
    <mergeCell ref="A36:L36"/>
    <mergeCell ref="M36:N36"/>
    <mergeCell ref="O36:Q36"/>
    <mergeCell ref="R36:T36"/>
    <mergeCell ref="U36:V36"/>
    <mergeCell ref="W36:Y36"/>
    <mergeCell ref="Z35:AB35"/>
    <mergeCell ref="AC35:AD35"/>
    <mergeCell ref="AE35:AG35"/>
    <mergeCell ref="AP34:AR34"/>
    <mergeCell ref="AS34:AT34"/>
    <mergeCell ref="AU34:AW34"/>
    <mergeCell ref="AX34:AZ34"/>
    <mergeCell ref="A35:L35"/>
    <mergeCell ref="M35:N35"/>
    <mergeCell ref="O35:Q35"/>
    <mergeCell ref="R35:T35"/>
    <mergeCell ref="U35:V35"/>
    <mergeCell ref="W35:Y35"/>
    <mergeCell ref="Z34:AB34"/>
    <mergeCell ref="AC34:AD34"/>
    <mergeCell ref="AE34:AG34"/>
    <mergeCell ref="AH34:AJ34"/>
    <mergeCell ref="AK34:AL34"/>
    <mergeCell ref="AM34:AO34"/>
    <mergeCell ref="AP35:AR35"/>
    <mergeCell ref="AS35:AT35"/>
    <mergeCell ref="AU35:AW35"/>
    <mergeCell ref="AX35:AZ35"/>
    <mergeCell ref="AH35:AJ35"/>
    <mergeCell ref="AK35:AL35"/>
    <mergeCell ref="AM35:AO35"/>
    <mergeCell ref="A34:D34"/>
    <mergeCell ref="M34:N34"/>
    <mergeCell ref="O34:Q34"/>
    <mergeCell ref="R34:T34"/>
    <mergeCell ref="U34:V34"/>
    <mergeCell ref="W34:Y34"/>
    <mergeCell ref="Z33:AB33"/>
    <mergeCell ref="AC33:AD33"/>
    <mergeCell ref="AE33:AG33"/>
    <mergeCell ref="A33:D33"/>
    <mergeCell ref="M33:N33"/>
    <mergeCell ref="O33:Q33"/>
    <mergeCell ref="R33:T33"/>
    <mergeCell ref="U33:V33"/>
    <mergeCell ref="W33:Y33"/>
    <mergeCell ref="A32:D32"/>
    <mergeCell ref="E32:AZ32"/>
    <mergeCell ref="Z31:AB31"/>
    <mergeCell ref="AC31:AD31"/>
    <mergeCell ref="AE31:AG31"/>
    <mergeCell ref="AH31:AJ31"/>
    <mergeCell ref="AK31:AL31"/>
    <mergeCell ref="AM31:AO31"/>
    <mergeCell ref="AP33:AR33"/>
    <mergeCell ref="AS33:AT33"/>
    <mergeCell ref="AU33:AW33"/>
    <mergeCell ref="AX33:AZ33"/>
    <mergeCell ref="AH33:AJ33"/>
    <mergeCell ref="AK33:AL33"/>
    <mergeCell ref="AM33:AO33"/>
    <mergeCell ref="AU30:AW30"/>
    <mergeCell ref="AX30:AZ30"/>
    <mergeCell ref="A31:L31"/>
    <mergeCell ref="M31:N31"/>
    <mergeCell ref="O31:Q31"/>
    <mergeCell ref="R31:T31"/>
    <mergeCell ref="U31:V31"/>
    <mergeCell ref="W31:Y31"/>
    <mergeCell ref="Z30:AB30"/>
    <mergeCell ref="AC30:AD30"/>
    <mergeCell ref="AE30:AG30"/>
    <mergeCell ref="AH30:AJ30"/>
    <mergeCell ref="AK30:AL30"/>
    <mergeCell ref="AM30:AO30"/>
    <mergeCell ref="AP31:AR31"/>
    <mergeCell ref="AS31:AT31"/>
    <mergeCell ref="AU31:AW31"/>
    <mergeCell ref="AX31:AZ31"/>
    <mergeCell ref="AP29:AR29"/>
    <mergeCell ref="AS29:AT29"/>
    <mergeCell ref="AU29:AW29"/>
    <mergeCell ref="AX29:AZ29"/>
    <mergeCell ref="A30:D30"/>
    <mergeCell ref="M30:N30"/>
    <mergeCell ref="O30:Q30"/>
    <mergeCell ref="R30:T30"/>
    <mergeCell ref="U30:V30"/>
    <mergeCell ref="W30:Y30"/>
    <mergeCell ref="Z29:AB29"/>
    <mergeCell ref="AC29:AD29"/>
    <mergeCell ref="AE29:AG29"/>
    <mergeCell ref="AH29:AJ29"/>
    <mergeCell ref="AK29:AL29"/>
    <mergeCell ref="AM29:AO29"/>
    <mergeCell ref="A29:D29"/>
    <mergeCell ref="M29:N29"/>
    <mergeCell ref="O29:Q29"/>
    <mergeCell ref="R29:T29"/>
    <mergeCell ref="U29:V29"/>
    <mergeCell ref="W29:Y29"/>
    <mergeCell ref="AP30:AR30"/>
    <mergeCell ref="AS30:AT30"/>
    <mergeCell ref="AS26:AT27"/>
    <mergeCell ref="AU26:AW27"/>
    <mergeCell ref="AX26:AZ27"/>
    <mergeCell ref="A28:D28"/>
    <mergeCell ref="E28:AZ28"/>
    <mergeCell ref="W26:Y27"/>
    <mergeCell ref="Z26:AB27"/>
    <mergeCell ref="AC26:AD27"/>
    <mergeCell ref="AE26:AG27"/>
    <mergeCell ref="AH26:AJ27"/>
    <mergeCell ref="AK26:AL27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U26:V27"/>
    <mergeCell ref="AM26:AO27"/>
    <mergeCell ref="AP26:AR27"/>
    <mergeCell ref="AK23:AR23"/>
    <mergeCell ref="AS23:AZ23"/>
    <mergeCell ref="A24:B24"/>
    <mergeCell ref="C24:D24"/>
    <mergeCell ref="E24:L24"/>
    <mergeCell ref="M24:T24"/>
    <mergeCell ref="U24:AB24"/>
    <mergeCell ref="AC24:AJ24"/>
    <mergeCell ref="AK24:AR24"/>
    <mergeCell ref="AS24:AZ24"/>
    <mergeCell ref="A23:B23"/>
    <mergeCell ref="C23:D23"/>
    <mergeCell ref="E23:L23"/>
    <mergeCell ref="M23:T23"/>
    <mergeCell ref="U23:AB23"/>
    <mergeCell ref="AC23:AJ23"/>
    <mergeCell ref="AK21:AR21"/>
    <mergeCell ref="AS21:AZ21"/>
    <mergeCell ref="A22:B22"/>
    <mergeCell ref="C22:D22"/>
    <mergeCell ref="E22:L22"/>
    <mergeCell ref="M22:T22"/>
    <mergeCell ref="U22:AB22"/>
    <mergeCell ref="AC22:AJ22"/>
    <mergeCell ref="AK22:AR22"/>
    <mergeCell ref="AS22:AZ22"/>
    <mergeCell ref="A21:B21"/>
    <mergeCell ref="C21:D21"/>
    <mergeCell ref="E21:L21"/>
    <mergeCell ref="M21:T21"/>
    <mergeCell ref="U21:AB21"/>
    <mergeCell ref="AC21:AJ21"/>
    <mergeCell ref="AK17:AM17"/>
    <mergeCell ref="AN17:AO17"/>
    <mergeCell ref="AP17:AR17"/>
    <mergeCell ref="AS17:AU17"/>
    <mergeCell ref="AV17:AW17"/>
    <mergeCell ref="AX18:AZ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AH18:AJ18"/>
    <mergeCell ref="AK18:AM18"/>
    <mergeCell ref="AN18:AO18"/>
    <mergeCell ref="AP18:AR18"/>
    <mergeCell ref="AS18:AU18"/>
    <mergeCell ref="AV18:AW18"/>
    <mergeCell ref="AX16:AZ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AH16:AJ16"/>
    <mergeCell ref="AK16:AM16"/>
    <mergeCell ref="AN16:AO16"/>
    <mergeCell ref="AP16:AR16"/>
    <mergeCell ref="AS16:AU16"/>
    <mergeCell ref="AV16:AW16"/>
    <mergeCell ref="R16:T16"/>
    <mergeCell ref="U16:W16"/>
    <mergeCell ref="X16:Y16"/>
    <mergeCell ref="Z16:AB16"/>
    <mergeCell ref="AC16:AE16"/>
    <mergeCell ref="AF16:AG16"/>
    <mergeCell ref="AX17:AZ17"/>
    <mergeCell ref="AH17:AJ17"/>
    <mergeCell ref="A16:D18"/>
    <mergeCell ref="E16:H18"/>
    <mergeCell ref="I16:L16"/>
    <mergeCell ref="M16:O16"/>
    <mergeCell ref="P16:Q16"/>
    <mergeCell ref="X15:Y15"/>
    <mergeCell ref="Z15:AB15"/>
    <mergeCell ref="AC15:AE15"/>
    <mergeCell ref="AF15:AG15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AX14:AZ14"/>
    <mergeCell ref="I15:L15"/>
    <mergeCell ref="M15:O15"/>
    <mergeCell ref="P15:Q15"/>
    <mergeCell ref="R15:T15"/>
    <mergeCell ref="U15:W15"/>
    <mergeCell ref="X14:Y14"/>
    <mergeCell ref="Z14:AB14"/>
    <mergeCell ref="AC14:AE14"/>
    <mergeCell ref="AF14:AG14"/>
    <mergeCell ref="AH14:AJ14"/>
    <mergeCell ref="AK14:AM14"/>
    <mergeCell ref="AN15:AO15"/>
    <mergeCell ref="AP15:AR15"/>
    <mergeCell ref="AS15:AU15"/>
    <mergeCell ref="AV15:AW15"/>
    <mergeCell ref="AX15:AZ15"/>
    <mergeCell ref="AH15:AJ15"/>
    <mergeCell ref="AK15:AM15"/>
    <mergeCell ref="AY13:AZ13"/>
    <mergeCell ref="A14:D15"/>
    <mergeCell ref="E14:H15"/>
    <mergeCell ref="I14:L14"/>
    <mergeCell ref="M14:O14"/>
    <mergeCell ref="P14:Q14"/>
    <mergeCell ref="R14:T14"/>
    <mergeCell ref="U14:W14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N14:AO14"/>
    <mergeCell ref="AP14:AR14"/>
    <mergeCell ref="AS14:AU14"/>
    <mergeCell ref="AV14:AW14"/>
    <mergeCell ref="AS12:AT12"/>
    <mergeCell ref="AU12:AV12"/>
    <mergeCell ref="AW12:AX12"/>
    <mergeCell ref="AY12:AZ12"/>
    <mergeCell ref="E13:L13"/>
    <mergeCell ref="M13:N13"/>
    <mergeCell ref="O13:P13"/>
    <mergeCell ref="Q13:R13"/>
    <mergeCell ref="S13:T13"/>
    <mergeCell ref="U13:V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U13:AV13"/>
    <mergeCell ref="AW13:AX13"/>
    <mergeCell ref="AP11:AR11"/>
    <mergeCell ref="AS11:AU11"/>
    <mergeCell ref="AV11:AW11"/>
    <mergeCell ref="AX11:AZ11"/>
    <mergeCell ref="A12:D13"/>
    <mergeCell ref="E12:L12"/>
    <mergeCell ref="M12:N12"/>
    <mergeCell ref="O12:P12"/>
    <mergeCell ref="Q12:R12"/>
    <mergeCell ref="S12:T12"/>
    <mergeCell ref="Z11:AB11"/>
    <mergeCell ref="AC11:AE11"/>
    <mergeCell ref="AF11:AG11"/>
    <mergeCell ref="AH11:AJ11"/>
    <mergeCell ref="AK11:AM11"/>
    <mergeCell ref="AN11:AO11"/>
    <mergeCell ref="E11:L11"/>
    <mergeCell ref="M11:O11"/>
    <mergeCell ref="P11:Q11"/>
    <mergeCell ref="R11:T11"/>
    <mergeCell ref="U11:W11"/>
    <mergeCell ref="X11:Y11"/>
    <mergeCell ref="A10:D11"/>
    <mergeCell ref="E10:F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G10:H10"/>
    <mergeCell ref="I10:J10"/>
    <mergeCell ref="K10:L10"/>
    <mergeCell ref="M10:N10"/>
    <mergeCell ref="O10:P10"/>
    <mergeCell ref="AI9:AJ9"/>
    <mergeCell ref="AK9:AL9"/>
    <mergeCell ref="AM9:AN9"/>
    <mergeCell ref="AO9:AP9"/>
    <mergeCell ref="W9:X9"/>
    <mergeCell ref="Y9:Z9"/>
    <mergeCell ref="AA9:AB9"/>
    <mergeCell ref="AC9:AD9"/>
    <mergeCell ref="AE9:AF9"/>
    <mergeCell ref="AG9:AH9"/>
    <mergeCell ref="Q10:R10"/>
    <mergeCell ref="S10:T10"/>
    <mergeCell ref="U10:V10"/>
    <mergeCell ref="W10:X10"/>
    <mergeCell ref="Y10:Z10"/>
    <mergeCell ref="AA10:AB10"/>
    <mergeCell ref="AO10:AP10"/>
    <mergeCell ref="AX8:AZ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AH8:AJ8"/>
    <mergeCell ref="AK8:AM8"/>
    <mergeCell ref="AN8:AO8"/>
    <mergeCell ref="AP8:AR8"/>
    <mergeCell ref="AS8:AU8"/>
    <mergeCell ref="AV8:AW8"/>
    <mergeCell ref="AU9:AV9"/>
    <mergeCell ref="AW9:AX9"/>
    <mergeCell ref="AY9:AZ9"/>
    <mergeCell ref="AQ9:AR9"/>
    <mergeCell ref="AS9:AT9"/>
    <mergeCell ref="AY7:AZ7"/>
    <mergeCell ref="E8:L8"/>
    <mergeCell ref="M8:O8"/>
    <mergeCell ref="P8:Q8"/>
    <mergeCell ref="R8:T8"/>
    <mergeCell ref="U8:W8"/>
    <mergeCell ref="X8:Y8"/>
    <mergeCell ref="Z8:AB8"/>
    <mergeCell ref="AC8:AE8"/>
    <mergeCell ref="AF8:AG8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A7:D8"/>
    <mergeCell ref="E7:F7"/>
    <mergeCell ref="G7:H7"/>
    <mergeCell ref="I7:J7"/>
    <mergeCell ref="K7:L7"/>
    <mergeCell ref="M7:N7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U5:V5"/>
    <mergeCell ref="W5:X5"/>
    <mergeCell ref="Y5:Z5"/>
    <mergeCell ref="AA5:AB5"/>
    <mergeCell ref="AC5:AD5"/>
    <mergeCell ref="AE5:AF5"/>
    <mergeCell ref="Q6:R6"/>
    <mergeCell ref="S6:T6"/>
    <mergeCell ref="U6:V6"/>
    <mergeCell ref="W6:X6"/>
    <mergeCell ref="Y6:Z6"/>
    <mergeCell ref="AA6:AB6"/>
    <mergeCell ref="E5:F5"/>
    <mergeCell ref="G5:H5"/>
    <mergeCell ref="I5:J5"/>
    <mergeCell ref="K5:L5"/>
    <mergeCell ref="M5:N5"/>
    <mergeCell ref="O5:P5"/>
    <mergeCell ref="Q5:R5"/>
    <mergeCell ref="S5:T5"/>
    <mergeCell ref="AY5:AZ5"/>
    <mergeCell ref="AM5:AN5"/>
    <mergeCell ref="AO5:AP5"/>
    <mergeCell ref="AQ5:AR5"/>
    <mergeCell ref="AS5:AT5"/>
    <mergeCell ref="AU5:AV5"/>
    <mergeCell ref="AW5:AX5"/>
    <mergeCell ref="A1:AR1"/>
    <mergeCell ref="A2:AR2"/>
    <mergeCell ref="A3:L3"/>
    <mergeCell ref="M3:T3"/>
    <mergeCell ref="U3:AB3"/>
    <mergeCell ref="AC3:AJ3"/>
    <mergeCell ref="AK3:AR3"/>
    <mergeCell ref="AS3:AZ3"/>
    <mergeCell ref="A4:AR4"/>
  </mergeCells>
  <pageMargins left="0.7" right="0.7" top="0.75" bottom="0.75" header="0.3" footer="0.3"/>
  <pageSetup paperSize="9"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workbookViewId="0">
      <pane ySplit="3" topLeftCell="A6" activePane="bottomLeft" state="frozenSplit"/>
      <selection pane="bottomLeft" activeCell="AH34" sqref="AH34:AJ36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343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25</v>
      </c>
      <c r="C6" s="16">
        <v>2.8999999165534973E-2</v>
      </c>
      <c r="D6" s="1">
        <v>0.10000000149011612</v>
      </c>
      <c r="E6" s="33">
        <v>110</v>
      </c>
      <c r="F6" s="34"/>
      <c r="G6" s="205" t="s">
        <v>46</v>
      </c>
      <c r="H6" s="205"/>
      <c r="I6" s="36">
        <v>0.12099999934434891</v>
      </c>
      <c r="J6" s="36"/>
      <c r="K6" s="36">
        <v>10.020000457763672</v>
      </c>
      <c r="L6" s="37"/>
      <c r="M6" s="38"/>
      <c r="N6" s="39"/>
      <c r="O6" s="40">
        <f>M20</f>
        <v>1.829727577692619</v>
      </c>
      <c r="P6" s="40"/>
      <c r="Q6" s="40">
        <f>R20</f>
        <v>0.83506369746563491</v>
      </c>
      <c r="R6" s="40"/>
      <c r="S6" s="41">
        <f>IF(O6=0,0,COS(ATAN(Q6/O6)))</f>
        <v>0.90973434034717182</v>
      </c>
      <c r="T6" s="42"/>
      <c r="U6" s="43"/>
      <c r="V6" s="39"/>
      <c r="W6" s="40">
        <f>U20</f>
        <v>2.5506308664965052</v>
      </c>
      <c r="X6" s="40"/>
      <c r="Y6" s="40">
        <f>Z20</f>
        <v>1.5737634525282631</v>
      </c>
      <c r="Z6" s="40"/>
      <c r="AA6" s="41">
        <f>IF(W6=0,0,COS(ATAN(Y6/W6)))</f>
        <v>0.85104049505680535</v>
      </c>
      <c r="AB6" s="42"/>
      <c r="AC6" s="43"/>
      <c r="AD6" s="39"/>
      <c r="AE6" s="40">
        <f>AC20</f>
        <v>2.1903047942128429</v>
      </c>
      <c r="AF6" s="40"/>
      <c r="AG6" s="40">
        <f>AH20</f>
        <v>1.5670107756911782</v>
      </c>
      <c r="AH6" s="40"/>
      <c r="AI6" s="41">
        <f>IF(AE6=0,0,COS(ATAN(AG6/AE6)))</f>
        <v>0.81329289181432796</v>
      </c>
      <c r="AJ6" s="42"/>
      <c r="AK6" s="43"/>
      <c r="AL6" s="39"/>
      <c r="AM6" s="40">
        <f>AK20</f>
        <v>2.1901291602798363</v>
      </c>
      <c r="AN6" s="40"/>
      <c r="AO6" s="40">
        <f>AP20</f>
        <v>1.2033747033309823</v>
      </c>
      <c r="AP6" s="40"/>
      <c r="AQ6" s="41">
        <f>IF(AM6=0,0,COS(ATAN(AO6/AM6)))</f>
        <v>0.87641798415215733</v>
      </c>
      <c r="AR6" s="42"/>
      <c r="AS6" s="43"/>
      <c r="AT6" s="39"/>
      <c r="AU6" s="40">
        <f>AS20</f>
        <v>2.9110073585550982</v>
      </c>
      <c r="AV6" s="40"/>
      <c r="AW6" s="40">
        <f>AX20</f>
        <v>1.5815550079115031</v>
      </c>
      <c r="AX6" s="40"/>
      <c r="AY6" s="41">
        <f>IF(AU6=0,0,COS(ATAN(AW6/AU6)))</f>
        <v>0.87868962230520453</v>
      </c>
      <c r="AZ6" s="42"/>
    </row>
    <row r="7" spans="1:52" x14ac:dyDescent="0.2">
      <c r="A7" s="49"/>
      <c r="B7" s="50"/>
      <c r="C7" s="50"/>
      <c r="D7" s="51"/>
      <c r="E7" s="54">
        <v>6</v>
      </c>
      <c r="F7" s="55"/>
      <c r="G7" s="56" t="s">
        <v>14</v>
      </c>
      <c r="H7" s="56"/>
      <c r="I7" s="57">
        <f>I6</f>
        <v>0.12099999934434891</v>
      </c>
      <c r="J7" s="57"/>
      <c r="K7" s="57">
        <f>K6</f>
        <v>10.020000457763672</v>
      </c>
      <c r="L7" s="58"/>
      <c r="M7" s="203">
        <f>IF(OR(M26=0,O7=0),0,ABS(1000*O7/(SQRT(3)*M26*COS(ATAN(Q7/O7)))))</f>
        <v>180.52991957702099</v>
      </c>
      <c r="N7" s="199"/>
      <c r="O7" s="200">
        <v>1.7999999523162842</v>
      </c>
      <c r="P7" s="200"/>
      <c r="Q7" s="200">
        <v>0.72000002861022949</v>
      </c>
      <c r="R7" s="200"/>
      <c r="S7" s="201">
        <f>IF(O7=0,0,COS(ATAN(Q7/O7)))</f>
        <v>0.92847668240379944</v>
      </c>
      <c r="T7" s="202"/>
      <c r="U7" s="198">
        <f>IF(OR(U26=0,W7=0),0,ABS(1000*W7/(SQRT(3)*U26*COS(ATAN(Y7/W7)))))</f>
        <v>270.27562316655826</v>
      </c>
      <c r="V7" s="199"/>
      <c r="W7" s="200">
        <v>2.5199999809265137</v>
      </c>
      <c r="X7" s="200"/>
      <c r="Y7" s="200">
        <v>1.440000057220459</v>
      </c>
      <c r="Z7" s="200"/>
      <c r="AA7" s="201">
        <f>IF(W7=0,0,COS(ATAN(Y7/W7)))</f>
        <v>0.86824313201431025</v>
      </c>
      <c r="AB7" s="202"/>
      <c r="AC7" s="198">
        <f>IF(OR(AC26=0,AE7=0),0,ABS(1000*AE7/(SQRT(3)*AC26*COS(ATAN(AG7/AE7)))))</f>
        <v>241.74187504534856</v>
      </c>
      <c r="AD7" s="199"/>
      <c r="AE7" s="200">
        <v>2.1600000858306885</v>
      </c>
      <c r="AF7" s="200"/>
      <c r="AG7" s="200">
        <v>1.440000057220459</v>
      </c>
      <c r="AH7" s="200"/>
      <c r="AI7" s="201">
        <f>IF(AE7=0,0,COS(ATAN(AG7/AE7)))</f>
        <v>0.83205029433784372</v>
      </c>
      <c r="AJ7" s="202"/>
      <c r="AK7" s="198">
        <f>IF(OR(AK26=0,AM7=0),0,ABS(1000*AM7/(SQRT(3)*AK26*COS(ATAN(AO7/AM7)))))</f>
        <v>224.88291982760552</v>
      </c>
      <c r="AL7" s="199"/>
      <c r="AM7" s="200">
        <v>2.1600000858306885</v>
      </c>
      <c r="AN7" s="200"/>
      <c r="AO7" s="200">
        <v>1.0800000429153442</v>
      </c>
      <c r="AP7" s="200"/>
      <c r="AQ7" s="201">
        <f>IF(AM7=0,0,COS(ATAN(AO7/AM7)))</f>
        <v>0.89442719099991586</v>
      </c>
      <c r="AR7" s="202"/>
      <c r="AS7" s="198">
        <f>IF(OR(AS26=0,AU7=0),0,ABS(1000*AU7/(SQRT(3)*AS26*COS(ATAN(AW7/AU7)))))</f>
        <v>299.84389310347404</v>
      </c>
      <c r="AT7" s="199"/>
      <c r="AU7" s="200">
        <v>2.880000114440918</v>
      </c>
      <c r="AV7" s="200"/>
      <c r="AW7" s="200">
        <v>1.440000057220459</v>
      </c>
      <c r="AX7" s="200"/>
      <c r="AY7" s="201">
        <f>IF(AU7=0,0,COS(ATAN(AW7/AU7)))</f>
        <v>0.89442719099991586</v>
      </c>
      <c r="AZ7" s="202"/>
    </row>
    <row r="8" spans="1:52" ht="15.75" customHeight="1" thickBot="1" x14ac:dyDescent="0.25">
      <c r="A8" s="52"/>
      <c r="B8" s="53"/>
      <c r="C8" s="53"/>
      <c r="D8" s="53"/>
      <c r="E8" s="60" t="s">
        <v>15</v>
      </c>
      <c r="F8" s="61"/>
      <c r="G8" s="61"/>
      <c r="H8" s="61"/>
      <c r="I8" s="61"/>
      <c r="J8" s="61"/>
      <c r="K8" s="61"/>
      <c r="L8" s="62"/>
      <c r="M8" s="61">
        <v>10</v>
      </c>
      <c r="N8" s="61"/>
      <c r="O8" s="61"/>
      <c r="P8" s="63" t="s">
        <v>16</v>
      </c>
      <c r="Q8" s="63"/>
      <c r="R8" s="64"/>
      <c r="S8" s="64"/>
      <c r="T8" s="65"/>
      <c r="U8" s="60">
        <v>10</v>
      </c>
      <c r="V8" s="61"/>
      <c r="W8" s="61"/>
      <c r="X8" s="63" t="s">
        <v>16</v>
      </c>
      <c r="Y8" s="63"/>
      <c r="Z8" s="64"/>
      <c r="AA8" s="64"/>
      <c r="AB8" s="65"/>
      <c r="AC8" s="60">
        <v>10</v>
      </c>
      <c r="AD8" s="61"/>
      <c r="AE8" s="61"/>
      <c r="AF8" s="63" t="s">
        <v>16</v>
      </c>
      <c r="AG8" s="63"/>
      <c r="AH8" s="64"/>
      <c r="AI8" s="64"/>
      <c r="AJ8" s="65"/>
      <c r="AK8" s="60">
        <v>10</v>
      </c>
      <c r="AL8" s="61"/>
      <c r="AM8" s="61"/>
      <c r="AN8" s="63" t="s">
        <v>16</v>
      </c>
      <c r="AO8" s="63"/>
      <c r="AP8" s="64"/>
      <c r="AQ8" s="64"/>
      <c r="AR8" s="65"/>
      <c r="AS8" s="60">
        <v>10</v>
      </c>
      <c r="AT8" s="61"/>
      <c r="AU8" s="61"/>
      <c r="AV8" s="63" t="s">
        <v>16</v>
      </c>
      <c r="AW8" s="63"/>
      <c r="AX8" s="64"/>
      <c r="AY8" s="64"/>
      <c r="AZ8" s="65"/>
    </row>
    <row r="9" spans="1:52" x14ac:dyDescent="0.2">
      <c r="A9" s="15" t="s">
        <v>17</v>
      </c>
      <c r="B9" s="18">
        <v>25</v>
      </c>
      <c r="C9" s="16">
        <v>2.199999988079071E-2</v>
      </c>
      <c r="D9" s="1">
        <v>5.7999998331069946E-2</v>
      </c>
      <c r="E9" s="33">
        <v>110</v>
      </c>
      <c r="F9" s="34"/>
      <c r="G9" s="205" t="s">
        <v>46</v>
      </c>
      <c r="H9" s="205"/>
      <c r="I9" s="36">
        <v>0.13199999928474426</v>
      </c>
      <c r="J9" s="36"/>
      <c r="K9" s="36">
        <v>10.600000381469727</v>
      </c>
      <c r="L9" s="37"/>
      <c r="M9" s="38"/>
      <c r="N9" s="39"/>
      <c r="O9" s="40">
        <f>M21</f>
        <v>2.1830949465925582</v>
      </c>
      <c r="P9" s="40"/>
      <c r="Q9" s="40">
        <f>R21</f>
        <v>0.79998018947914129</v>
      </c>
      <c r="R9" s="40"/>
      <c r="S9" s="41">
        <f>IF(O9=0,0,COS(ATAN(Q9/O9)))</f>
        <v>0.93894413009679822</v>
      </c>
      <c r="T9" s="42"/>
      <c r="U9" s="43"/>
      <c r="V9" s="39"/>
      <c r="W9" s="40">
        <f>U21</f>
        <v>3.6251750007059398</v>
      </c>
      <c r="X9" s="40"/>
      <c r="Y9" s="40">
        <f>Z21</f>
        <v>1.5617425196328276</v>
      </c>
      <c r="Z9" s="40"/>
      <c r="AA9" s="41">
        <f>IF(W9=0,0,COS(ATAN(Y9/W9)))</f>
        <v>0.91840077103839324</v>
      </c>
      <c r="AB9" s="42"/>
      <c r="AC9" s="43"/>
      <c r="AD9" s="39"/>
      <c r="AE9" s="40">
        <f>AC21</f>
        <v>3.2643265886266799</v>
      </c>
      <c r="AF9" s="40"/>
      <c r="AG9" s="40">
        <f>AH21</f>
        <v>0.82470786905891424</v>
      </c>
      <c r="AH9" s="40"/>
      <c r="AI9" s="41">
        <f>IF(AE9=0,0,COS(ATAN(AG9/AE9)))</f>
        <v>0.96953666295839347</v>
      </c>
      <c r="AJ9" s="42"/>
      <c r="AK9" s="43"/>
      <c r="AL9" s="39"/>
      <c r="AM9" s="40">
        <f>AK21</f>
        <v>3.6249834000517507</v>
      </c>
      <c r="AN9" s="40"/>
      <c r="AO9" s="40">
        <f>AP21</f>
        <v>1.1978959768835906</v>
      </c>
      <c r="AP9" s="40"/>
      <c r="AQ9" s="41">
        <f>IF(AM9=0,0,COS(ATAN(AO9/AM9)))</f>
        <v>0.94949983976200925</v>
      </c>
      <c r="AR9" s="42"/>
      <c r="AS9" s="43"/>
      <c r="AT9" s="39"/>
      <c r="AU9" s="40">
        <f>AS21</f>
        <v>3.9855583356918687</v>
      </c>
      <c r="AV9" s="40"/>
      <c r="AW9" s="40">
        <f>AX21</f>
        <v>1.2094355654912567</v>
      </c>
      <c r="AX9" s="40"/>
      <c r="AY9" s="41">
        <f>IF(AU9=0,0,COS(ATAN(AW9/AU9)))</f>
        <v>0.95691167486693385</v>
      </c>
      <c r="AZ9" s="42"/>
    </row>
    <row r="10" spans="1:52" x14ac:dyDescent="0.2">
      <c r="A10" s="49"/>
      <c r="B10" s="50"/>
      <c r="C10" s="50"/>
      <c r="D10" s="51"/>
      <c r="E10" s="54">
        <v>6</v>
      </c>
      <c r="F10" s="55"/>
      <c r="G10" s="56" t="s">
        <v>18</v>
      </c>
      <c r="H10" s="56"/>
      <c r="I10" s="57">
        <f>I9</f>
        <v>0.13199999928474426</v>
      </c>
      <c r="J10" s="57"/>
      <c r="K10" s="57">
        <f>K9</f>
        <v>10.600000381469727</v>
      </c>
      <c r="L10" s="58"/>
      <c r="M10" s="203">
        <f>IF(OR(M27=0,O10=0),0,ABS(1000*O10/(SQRT(3)*M27*COS(ATAN(Q10/O10)))))</f>
        <v>215.49741160634869</v>
      </c>
      <c r="N10" s="199"/>
      <c r="O10" s="200">
        <v>2.1600000858306885</v>
      </c>
      <c r="P10" s="200"/>
      <c r="Q10" s="200">
        <v>0.72000002861022949</v>
      </c>
      <c r="R10" s="200"/>
      <c r="S10" s="201">
        <f>IF(O10=0,0,COS(ATAN(Q10/O10)))</f>
        <v>0.94868329805051377</v>
      </c>
      <c r="T10" s="202"/>
      <c r="U10" s="198">
        <f>IF(OR(U27=0,W10=0),0,ABS(1000*W10/(SQRT(3)*U27*COS(ATAN(Y10/W10)))))</f>
        <v>366.97884735839204</v>
      </c>
      <c r="V10" s="199"/>
      <c r="W10" s="200">
        <v>3.5999999046325684</v>
      </c>
      <c r="X10" s="200"/>
      <c r="Y10" s="200">
        <v>1.440000057220459</v>
      </c>
      <c r="Z10" s="200"/>
      <c r="AA10" s="201">
        <f>IF(W10=0,0,COS(ATAN(Y10/W10)))</f>
        <v>0.92847668240379944</v>
      </c>
      <c r="AB10" s="202"/>
      <c r="AC10" s="198">
        <f>IF(OR(AC27=0,AE10=0),0,ABS(1000*AE10/(SQRT(3)*AC27*COS(ATAN(AG10/AE10)))))</f>
        <v>314.13874912088096</v>
      </c>
      <c r="AD10" s="199"/>
      <c r="AE10" s="200">
        <v>3.2400000095367432</v>
      </c>
      <c r="AF10" s="200"/>
      <c r="AG10" s="200">
        <v>0.72000002861022949</v>
      </c>
      <c r="AH10" s="200"/>
      <c r="AI10" s="201">
        <f>IF(AE10=0,0,COS(ATAN(AG10/AE10)))</f>
        <v>0.97618705849374843</v>
      </c>
      <c r="AJ10" s="202"/>
      <c r="AK10" s="198">
        <f>IF(OR(AK27=0,AM10=0),0,ABS(1000*AM10/(SQRT(3)*AK27*COS(ATAN(AO10/AM10)))))</f>
        <v>355.73392569013248</v>
      </c>
      <c r="AL10" s="199"/>
      <c r="AM10" s="200">
        <v>3.5999999046325684</v>
      </c>
      <c r="AN10" s="200"/>
      <c r="AO10" s="200">
        <v>1.0800000429153442</v>
      </c>
      <c r="AP10" s="200"/>
      <c r="AQ10" s="201">
        <f>IF(AM10=0,0,COS(ATAN(AO10/AM10)))</f>
        <v>0.95782627998345427</v>
      </c>
      <c r="AR10" s="202"/>
      <c r="AS10" s="198">
        <f>IF(OR(AS27=0,AU10=0),0,ABS(1000*AU10/(SQRT(3)*AS27*COS(ATAN(AW10/AU10)))))</f>
        <v>388.49347275292308</v>
      </c>
      <c r="AT10" s="199"/>
      <c r="AU10" s="200">
        <v>3.9600000381469727</v>
      </c>
      <c r="AV10" s="200"/>
      <c r="AW10" s="200">
        <v>1.0800000429153442</v>
      </c>
      <c r="AX10" s="200"/>
      <c r="AY10" s="201">
        <f>IF(AU10=0,0,COS(ATAN(AW10/AU10)))</f>
        <v>0.96476381922708865</v>
      </c>
      <c r="AZ10" s="202"/>
    </row>
    <row r="11" spans="1:52" ht="15.75" customHeight="1" thickBot="1" x14ac:dyDescent="0.25">
      <c r="A11" s="52"/>
      <c r="B11" s="53"/>
      <c r="C11" s="53"/>
      <c r="D11" s="53"/>
      <c r="E11" s="60" t="s">
        <v>15</v>
      </c>
      <c r="F11" s="61"/>
      <c r="G11" s="61"/>
      <c r="H11" s="61"/>
      <c r="I11" s="61"/>
      <c r="J11" s="61"/>
      <c r="K11" s="61"/>
      <c r="L11" s="62"/>
      <c r="M11" s="61">
        <v>7</v>
      </c>
      <c r="N11" s="61"/>
      <c r="O11" s="61"/>
      <c r="P11" s="63" t="s">
        <v>16</v>
      </c>
      <c r="Q11" s="63"/>
      <c r="R11" s="64"/>
      <c r="S11" s="64"/>
      <c r="T11" s="65"/>
      <c r="U11" s="60">
        <v>7</v>
      </c>
      <c r="V11" s="61"/>
      <c r="W11" s="61"/>
      <c r="X11" s="63" t="s">
        <v>16</v>
      </c>
      <c r="Y11" s="63"/>
      <c r="Z11" s="64"/>
      <c r="AA11" s="64"/>
      <c r="AB11" s="65"/>
      <c r="AC11" s="60">
        <v>7</v>
      </c>
      <c r="AD11" s="61"/>
      <c r="AE11" s="61"/>
      <c r="AF11" s="63" t="s">
        <v>16</v>
      </c>
      <c r="AG11" s="63"/>
      <c r="AH11" s="64"/>
      <c r="AI11" s="64"/>
      <c r="AJ11" s="65"/>
      <c r="AK11" s="60">
        <v>7</v>
      </c>
      <c r="AL11" s="61"/>
      <c r="AM11" s="61"/>
      <c r="AN11" s="63" t="s">
        <v>16</v>
      </c>
      <c r="AO11" s="63"/>
      <c r="AP11" s="64"/>
      <c r="AQ11" s="64"/>
      <c r="AR11" s="65"/>
      <c r="AS11" s="60">
        <v>7</v>
      </c>
      <c r="AT11" s="61"/>
      <c r="AU11" s="61"/>
      <c r="AV11" s="63" t="s">
        <v>16</v>
      </c>
      <c r="AW11" s="63"/>
      <c r="AX11" s="64"/>
      <c r="AY11" s="64"/>
      <c r="AZ11" s="65"/>
    </row>
    <row r="12" spans="1:52" x14ac:dyDescent="0.2">
      <c r="A12" s="15" t="s">
        <v>156</v>
      </c>
      <c r="B12" s="18">
        <v>16</v>
      </c>
      <c r="C12" s="16">
        <v>1.7999999225139618E-2</v>
      </c>
      <c r="D12" s="1">
        <v>8.2999996840953827E-2</v>
      </c>
      <c r="E12" s="33">
        <v>110</v>
      </c>
      <c r="F12" s="34"/>
      <c r="G12" s="205" t="s">
        <v>46</v>
      </c>
      <c r="H12" s="205"/>
      <c r="I12" s="36">
        <v>8.6000002920627594E-2</v>
      </c>
      <c r="J12" s="36"/>
      <c r="K12" s="36">
        <v>10.399999618530273</v>
      </c>
      <c r="L12" s="37"/>
      <c r="M12" s="38"/>
      <c r="N12" s="39"/>
      <c r="O12" s="40">
        <f>M22</f>
        <v>0.19805442825887026</v>
      </c>
      <c r="P12" s="40"/>
      <c r="Q12" s="40">
        <f>R22</f>
        <v>0.44405301119112967</v>
      </c>
      <c r="R12" s="40"/>
      <c r="S12" s="41">
        <f>IF(O12=0,0,COS(ATAN(Q12/O12)))</f>
        <v>0.40733609065041221</v>
      </c>
      <c r="T12" s="42"/>
      <c r="U12" s="43"/>
      <c r="V12" s="39"/>
      <c r="W12" s="40">
        <f>U22</f>
        <v>0.91936052223240261</v>
      </c>
      <c r="X12" s="40"/>
      <c r="Y12" s="40">
        <f>Z22</f>
        <v>1.9093249467968942</v>
      </c>
      <c r="Z12" s="40"/>
      <c r="AA12" s="41">
        <f>IF(W12=0,0,COS(ATAN(Y12/W12)))</f>
        <v>0.43383703992448336</v>
      </c>
      <c r="AB12" s="42"/>
      <c r="AC12" s="226">
        <v>0</v>
      </c>
      <c r="AD12" s="227"/>
      <c r="AE12" s="223">
        <v>0</v>
      </c>
      <c r="AF12" s="223"/>
      <c r="AG12" s="223">
        <v>0</v>
      </c>
      <c r="AH12" s="223"/>
      <c r="AI12" s="224">
        <v>0</v>
      </c>
      <c r="AJ12" s="225"/>
      <c r="AK12" s="43"/>
      <c r="AL12" s="39"/>
      <c r="AM12" s="40">
        <f>AK22</f>
        <v>0.19801089075393163</v>
      </c>
      <c r="AN12" s="40"/>
      <c r="AO12" s="40">
        <f>AP22</f>
        <v>8.3210596849966054E-2</v>
      </c>
      <c r="AP12" s="40"/>
      <c r="AQ12" s="41">
        <f>IF(AM12=0,0,COS(ATAN(AO12/AM12)))</f>
        <v>0.92190558715447468</v>
      </c>
      <c r="AR12" s="42"/>
      <c r="AS12" s="226">
        <v>0</v>
      </c>
      <c r="AT12" s="227"/>
      <c r="AU12" s="223">
        <v>0</v>
      </c>
      <c r="AV12" s="223"/>
      <c r="AW12" s="223">
        <v>0</v>
      </c>
      <c r="AX12" s="223"/>
      <c r="AY12" s="224">
        <v>0</v>
      </c>
      <c r="AZ12" s="225"/>
    </row>
    <row r="13" spans="1:52" x14ac:dyDescent="0.2">
      <c r="A13" s="49"/>
      <c r="B13" s="50"/>
      <c r="C13" s="50"/>
      <c r="D13" s="51"/>
      <c r="E13" s="54">
        <v>6</v>
      </c>
      <c r="F13" s="55"/>
      <c r="G13" s="56" t="s">
        <v>127</v>
      </c>
      <c r="H13" s="56"/>
      <c r="I13" s="57">
        <f>I12</f>
        <v>8.6000002920627594E-2</v>
      </c>
      <c r="J13" s="57"/>
      <c r="K13" s="57">
        <f>K12</f>
        <v>10.399999618530273</v>
      </c>
      <c r="L13" s="58"/>
      <c r="M13" s="203">
        <f>IF(OR(M28=0,O13=0),0,ABS(1000*O13/(SQRT(3)*M28*COS(ATAN(Q13/O13)))))</f>
        <v>37.480486637934249</v>
      </c>
      <c r="N13" s="199"/>
      <c r="O13" s="200">
        <v>0.18000000715255737</v>
      </c>
      <c r="P13" s="200"/>
      <c r="Q13" s="200">
        <v>0.36000001430511475</v>
      </c>
      <c r="R13" s="200"/>
      <c r="S13" s="201">
        <f>IF(O13=0,0,COS(ATAN(Q13/O13)))</f>
        <v>0.44721359549995804</v>
      </c>
      <c r="T13" s="202"/>
      <c r="U13" s="198">
        <f>IF(OR(U28=0,W13=0),0,ABS(1000*W13/(SQRT(3)*U28*COS(ATAN(Y13/W13)))))</f>
        <v>187.40242077849899</v>
      </c>
      <c r="V13" s="199"/>
      <c r="W13" s="200">
        <v>0.89999997615814209</v>
      </c>
      <c r="X13" s="200"/>
      <c r="Y13" s="200">
        <v>1.7999999523162842</v>
      </c>
      <c r="Z13" s="200"/>
      <c r="AA13" s="201">
        <f>IF(W13=0,0,COS(ATAN(Y13/W13)))</f>
        <v>0.44721359549995804</v>
      </c>
      <c r="AB13" s="202"/>
      <c r="AC13" s="166">
        <v>0</v>
      </c>
      <c r="AD13" s="167"/>
      <c r="AE13" s="164">
        <v>0</v>
      </c>
      <c r="AF13" s="164"/>
      <c r="AG13" s="164">
        <v>0</v>
      </c>
      <c r="AH13" s="164"/>
      <c r="AI13" s="57">
        <v>0</v>
      </c>
      <c r="AJ13" s="58"/>
      <c r="AK13" s="198">
        <f>IF(OR(AK28=0,AM13=0),0,ABS(1000*AM13/(SQRT(3)*AK28*COS(ATAN(AO13/AM13)))))</f>
        <v>16.76178319043871</v>
      </c>
      <c r="AL13" s="199"/>
      <c r="AM13" s="200">
        <v>0.18000000715255737</v>
      </c>
      <c r="AN13" s="200"/>
      <c r="AO13" s="200">
        <v>0</v>
      </c>
      <c r="AP13" s="200"/>
      <c r="AQ13" s="201">
        <f>IF(AM13=0,0,COS(ATAN(AO13/AM13)))</f>
        <v>1</v>
      </c>
      <c r="AR13" s="202"/>
      <c r="AS13" s="166">
        <v>0</v>
      </c>
      <c r="AT13" s="167"/>
      <c r="AU13" s="164">
        <v>0</v>
      </c>
      <c r="AV13" s="164"/>
      <c r="AW13" s="164">
        <v>0</v>
      </c>
      <c r="AX13" s="164"/>
      <c r="AY13" s="57">
        <v>0</v>
      </c>
      <c r="AZ13" s="58"/>
    </row>
    <row r="14" spans="1:52" ht="15.75" customHeight="1" thickBot="1" x14ac:dyDescent="0.25">
      <c r="A14" s="52"/>
      <c r="B14" s="53"/>
      <c r="C14" s="53"/>
      <c r="D14" s="53"/>
      <c r="E14" s="60" t="s">
        <v>15</v>
      </c>
      <c r="F14" s="61"/>
      <c r="G14" s="61"/>
      <c r="H14" s="61"/>
      <c r="I14" s="61"/>
      <c r="J14" s="61"/>
      <c r="K14" s="61"/>
      <c r="L14" s="62"/>
      <c r="M14" s="61">
        <v>7</v>
      </c>
      <c r="N14" s="61"/>
      <c r="O14" s="61"/>
      <c r="P14" s="63" t="s">
        <v>16</v>
      </c>
      <c r="Q14" s="63"/>
      <c r="R14" s="64"/>
      <c r="S14" s="64"/>
      <c r="T14" s="65"/>
      <c r="U14" s="60">
        <v>7</v>
      </c>
      <c r="V14" s="61"/>
      <c r="W14" s="61"/>
      <c r="X14" s="63" t="s">
        <v>16</v>
      </c>
      <c r="Y14" s="63"/>
      <c r="Z14" s="64"/>
      <c r="AA14" s="64"/>
      <c r="AB14" s="65"/>
      <c r="AC14" s="93" t="s">
        <v>159</v>
      </c>
      <c r="AD14" s="63"/>
      <c r="AE14" s="63"/>
      <c r="AF14" s="63"/>
      <c r="AG14" s="63"/>
      <c r="AH14" s="63"/>
      <c r="AI14" s="63"/>
      <c r="AJ14" s="94"/>
      <c r="AK14" s="60">
        <v>7</v>
      </c>
      <c r="AL14" s="61"/>
      <c r="AM14" s="61"/>
      <c r="AN14" s="63" t="s">
        <v>16</v>
      </c>
      <c r="AO14" s="63"/>
      <c r="AP14" s="64"/>
      <c r="AQ14" s="64"/>
      <c r="AR14" s="65"/>
      <c r="AS14" s="93" t="s">
        <v>159</v>
      </c>
      <c r="AT14" s="63"/>
      <c r="AU14" s="63"/>
      <c r="AV14" s="63"/>
      <c r="AW14" s="63"/>
      <c r="AX14" s="63"/>
      <c r="AY14" s="63"/>
      <c r="AZ14" s="94"/>
    </row>
    <row r="15" spans="1:52" x14ac:dyDescent="0.2">
      <c r="A15" s="66" t="s">
        <v>19</v>
      </c>
      <c r="B15" s="67"/>
      <c r="C15" s="67"/>
      <c r="D15" s="67"/>
      <c r="E15" s="70" t="s">
        <v>47</v>
      </c>
      <c r="F15" s="35"/>
      <c r="G15" s="35"/>
      <c r="H15" s="35"/>
      <c r="I15" s="35"/>
      <c r="J15" s="35"/>
      <c r="K15" s="35"/>
      <c r="L15" s="71"/>
      <c r="M15" s="72">
        <f>SUM(M6,M9,M12)</f>
        <v>0</v>
      </c>
      <c r="N15" s="73"/>
      <c r="O15" s="74">
        <f>SUM(O6,O9,O12)</f>
        <v>4.210876952544047</v>
      </c>
      <c r="P15" s="73"/>
      <c r="Q15" s="74">
        <f>SUM(Q6,Q9,Q12)</f>
        <v>2.0790968981359059</v>
      </c>
      <c r="R15" s="73"/>
      <c r="S15" s="73"/>
      <c r="T15" s="75"/>
      <c r="U15" s="76">
        <f>SUM(U6,U9,U12)</f>
        <v>0</v>
      </c>
      <c r="V15" s="73"/>
      <c r="W15" s="74">
        <f>SUM(W6,W9,W12)</f>
        <v>7.0951663894348478</v>
      </c>
      <c r="X15" s="73"/>
      <c r="Y15" s="74">
        <f>SUM(Y6,Y9,Y12)</f>
        <v>5.0448309189579845</v>
      </c>
      <c r="Z15" s="73"/>
      <c r="AA15" s="73"/>
      <c r="AB15" s="75"/>
      <c r="AC15" s="76">
        <f>SUM(AC6,AC9,AC12)</f>
        <v>0</v>
      </c>
      <c r="AD15" s="73"/>
      <c r="AE15" s="74">
        <f>SUM(AE6,AE9,AE12)</f>
        <v>5.4546313828395228</v>
      </c>
      <c r="AF15" s="73"/>
      <c r="AG15" s="74">
        <f>SUM(AG6,AG9,AG12)</f>
        <v>2.3917186447500924</v>
      </c>
      <c r="AH15" s="73"/>
      <c r="AI15" s="73"/>
      <c r="AJ15" s="75"/>
      <c r="AK15" s="76">
        <f>SUM(AK6,AK9,AK12)</f>
        <v>0</v>
      </c>
      <c r="AL15" s="73"/>
      <c r="AM15" s="74">
        <f>SUM(AM6,AM9,AM12)</f>
        <v>6.0131234510855185</v>
      </c>
      <c r="AN15" s="73"/>
      <c r="AO15" s="74">
        <f>SUM(AO6,AO9,AO12)</f>
        <v>2.484481277064539</v>
      </c>
      <c r="AP15" s="73"/>
      <c r="AQ15" s="73"/>
      <c r="AR15" s="75"/>
      <c r="AS15" s="76">
        <f>SUM(AS6,AS9,AS12)</f>
        <v>0</v>
      </c>
      <c r="AT15" s="73"/>
      <c r="AU15" s="74">
        <f>SUM(AU6,AU9,AU12)</f>
        <v>6.8965656942469664</v>
      </c>
      <c r="AV15" s="73"/>
      <c r="AW15" s="74">
        <f>SUM(AW6,AW9,AW12)</f>
        <v>2.7909905734027598</v>
      </c>
      <c r="AX15" s="73"/>
      <c r="AY15" s="73"/>
      <c r="AZ15" s="75"/>
    </row>
    <row r="16" spans="1:52" ht="13.5" thickBot="1" x14ac:dyDescent="0.25">
      <c r="A16" s="68"/>
      <c r="B16" s="69"/>
      <c r="C16" s="69"/>
      <c r="D16" s="69"/>
      <c r="E16" s="77" t="s">
        <v>20</v>
      </c>
      <c r="F16" s="78"/>
      <c r="G16" s="78"/>
      <c r="H16" s="78"/>
      <c r="I16" s="78"/>
      <c r="J16" s="78"/>
      <c r="K16" s="78"/>
      <c r="L16" s="79"/>
      <c r="M16" s="80">
        <f>SUM(M7,M10,M13)</f>
        <v>433.50781782130395</v>
      </c>
      <c r="N16" s="81"/>
      <c r="O16" s="82">
        <f>SUM(O7,O10,O13)</f>
        <v>4.14000004529953</v>
      </c>
      <c r="P16" s="81"/>
      <c r="Q16" s="82">
        <f>SUM(Q7,Q10,Q13)</f>
        <v>1.8000000715255737</v>
      </c>
      <c r="R16" s="81"/>
      <c r="S16" s="81"/>
      <c r="T16" s="83"/>
      <c r="U16" s="84">
        <f>SUM(U7,U10,U13)</f>
        <v>824.65689130344936</v>
      </c>
      <c r="V16" s="81"/>
      <c r="W16" s="82">
        <f>SUM(W7,W10,W13)</f>
        <v>7.0199998617172241</v>
      </c>
      <c r="X16" s="81"/>
      <c r="Y16" s="82">
        <f>SUM(Y7,Y10,Y13)</f>
        <v>4.6800000667572021</v>
      </c>
      <c r="Z16" s="81"/>
      <c r="AA16" s="81"/>
      <c r="AB16" s="83"/>
      <c r="AC16" s="84">
        <f>SUM(AC7,AC10,AC13)</f>
        <v>555.8806241662295</v>
      </c>
      <c r="AD16" s="81"/>
      <c r="AE16" s="82">
        <f>SUM(AE7,AE10,AE13)</f>
        <v>5.4000000953674316</v>
      </c>
      <c r="AF16" s="81"/>
      <c r="AG16" s="82">
        <f>SUM(AG7,AG10,AG13)</f>
        <v>2.1600000858306885</v>
      </c>
      <c r="AH16" s="81"/>
      <c r="AI16" s="81"/>
      <c r="AJ16" s="83"/>
      <c r="AK16" s="84">
        <f>SUM(AK7,AK10,AK13)</f>
        <v>597.37862870817673</v>
      </c>
      <c r="AL16" s="81"/>
      <c r="AM16" s="82">
        <f>SUM(AM7,AM10,AM13)</f>
        <v>5.9399999976158142</v>
      </c>
      <c r="AN16" s="81"/>
      <c r="AO16" s="82">
        <f>SUM(AO7,AO10,AO13)</f>
        <v>2.1600000858306885</v>
      </c>
      <c r="AP16" s="81"/>
      <c r="AQ16" s="81"/>
      <c r="AR16" s="83"/>
      <c r="AS16" s="84">
        <f>SUM(AS7,AS10,AS13)</f>
        <v>688.33736585639713</v>
      </c>
      <c r="AT16" s="81"/>
      <c r="AU16" s="82">
        <f>SUM(AU7,AU10,AU13)</f>
        <v>6.8400001525878906</v>
      </c>
      <c r="AV16" s="81"/>
      <c r="AW16" s="82">
        <f>SUM(AW7,AW10,AW13)</f>
        <v>2.5200001001358032</v>
      </c>
      <c r="AX16" s="81"/>
      <c r="AY16" s="81"/>
      <c r="AZ16" s="83"/>
    </row>
    <row r="17" spans="1:52" x14ac:dyDescent="0.2">
      <c r="A17" s="66" t="s">
        <v>21</v>
      </c>
      <c r="B17" s="67"/>
      <c r="C17" s="67"/>
      <c r="D17" s="67"/>
      <c r="E17" s="67" t="s">
        <v>22</v>
      </c>
      <c r="F17" s="67"/>
      <c r="G17" s="67"/>
      <c r="H17" s="67"/>
      <c r="I17" s="85" t="s">
        <v>13</v>
      </c>
      <c r="J17" s="86"/>
      <c r="K17" s="86"/>
      <c r="L17" s="87"/>
      <c r="M17" s="88">
        <f>I6*(POWER(O7,2)+POWER(Q7,2))/POWER(B6,2)</f>
        <v>7.2762621079971383E-4</v>
      </c>
      <c r="N17" s="88"/>
      <c r="O17" s="88"/>
      <c r="P17" s="89" t="s">
        <v>23</v>
      </c>
      <c r="Q17" s="89"/>
      <c r="R17" s="90">
        <f>K6*(POWER(O7,2)+POWER(Q7,2))/(100*B6)</f>
        <v>1.5063667365289293E-2</v>
      </c>
      <c r="S17" s="90"/>
      <c r="T17" s="91"/>
      <c r="U17" s="92">
        <f>I6*(POWER(W7,2)+POWER(Y7,2))/POWER(B6,2)</f>
        <v>1.63088640445633E-3</v>
      </c>
      <c r="V17" s="88"/>
      <c r="W17" s="88"/>
      <c r="X17" s="89" t="s">
        <v>23</v>
      </c>
      <c r="Y17" s="89"/>
      <c r="Z17" s="90">
        <f>K6*(POWER(W7,2)+POWER(Y7,2))/(100*B6)</f>
        <v>3.3763393817688017E-2</v>
      </c>
      <c r="AA17" s="90"/>
      <c r="AB17" s="91"/>
      <c r="AC17" s="92">
        <f>I6*(POWER(AE7,2)+POWER(AG7,2))/POWER(B6,2)</f>
        <v>1.304709216619264E-3</v>
      </c>
      <c r="AD17" s="88"/>
      <c r="AE17" s="88"/>
      <c r="AF17" s="89" t="s">
        <v>23</v>
      </c>
      <c r="AG17" s="89"/>
      <c r="AH17" s="90">
        <f>K6*(POWER(AE7,2)+POWER(AG7,2))/(100*B6)</f>
        <v>2.7010716980603165E-2</v>
      </c>
      <c r="AI17" s="90"/>
      <c r="AJ17" s="91"/>
      <c r="AK17" s="92">
        <f>I6*(POWER(AM7,2)+POWER(AO7,2))/POWER(B6,2)</f>
        <v>1.1290752836128246E-3</v>
      </c>
      <c r="AL17" s="88"/>
      <c r="AM17" s="88"/>
      <c r="AN17" s="89" t="s">
        <v>23</v>
      </c>
      <c r="AO17" s="89"/>
      <c r="AP17" s="90">
        <f>K6*(POWER(AM7,2)+POWER(AO7,2))/(100*B6)</f>
        <v>2.3374658925521975E-2</v>
      </c>
      <c r="AQ17" s="90"/>
      <c r="AR17" s="91"/>
      <c r="AS17" s="92">
        <f>I6*(POWER(AU7,2)+POWER(AW7,2))/POWER(B6,2)</f>
        <v>2.007244948645022E-3</v>
      </c>
      <c r="AT17" s="88"/>
      <c r="AU17" s="88"/>
      <c r="AV17" s="89" t="s">
        <v>23</v>
      </c>
      <c r="AW17" s="89"/>
      <c r="AX17" s="90">
        <f>K6*(POWER(AU7,2)+POWER(AW7,2))/(100*B6)</f>
        <v>4.1554949200927949E-2</v>
      </c>
      <c r="AY17" s="90"/>
      <c r="AZ17" s="91"/>
    </row>
    <row r="18" spans="1:52" x14ac:dyDescent="0.2">
      <c r="A18" s="215"/>
      <c r="B18" s="106"/>
      <c r="C18" s="106"/>
      <c r="D18" s="106"/>
      <c r="E18" s="106"/>
      <c r="F18" s="106"/>
      <c r="G18" s="106"/>
      <c r="H18" s="106"/>
      <c r="I18" s="111" t="s">
        <v>17</v>
      </c>
      <c r="J18" s="112"/>
      <c r="K18" s="112"/>
      <c r="L18" s="113"/>
      <c r="M18" s="213">
        <f>I9*(POWER(O10,2)+POWER(Q10,2))/POWER(B9,2)</f>
        <v>1.0948608810791027E-3</v>
      </c>
      <c r="N18" s="213"/>
      <c r="O18" s="213"/>
      <c r="P18" s="214" t="s">
        <v>23</v>
      </c>
      <c r="Q18" s="214"/>
      <c r="R18" s="210">
        <f>K9*(POWER(O10,2)+POWER(Q10,2))/(100*B9)</f>
        <v>2.1980162537841894E-2</v>
      </c>
      <c r="S18" s="210"/>
      <c r="T18" s="211"/>
      <c r="U18" s="212">
        <f>I9*(POWER(W10,2)+POWER(Y10,2))/POWER(B9,2)</f>
        <v>3.1750961925805696E-3</v>
      </c>
      <c r="V18" s="213"/>
      <c r="W18" s="213"/>
      <c r="X18" s="214" t="s">
        <v>23</v>
      </c>
      <c r="Y18" s="214"/>
      <c r="Z18" s="210">
        <f>K9*(POWER(W10,2)+POWER(Y10,2))/(100*B9)</f>
        <v>6.37424640812988E-2</v>
      </c>
      <c r="AA18" s="210"/>
      <c r="AB18" s="211"/>
      <c r="AC18" s="212">
        <f>I9*(POWER(AE10,2)+POWER(AG10,2))/POWER(B9,2)</f>
        <v>2.3265792091461185E-3</v>
      </c>
      <c r="AD18" s="213"/>
      <c r="AE18" s="213"/>
      <c r="AF18" s="214" t="s">
        <v>23</v>
      </c>
      <c r="AG18" s="214"/>
      <c r="AH18" s="210">
        <f>K9*(POWER(AE10,2)+POWER(AG10,2))/(100*B9)</f>
        <v>4.6707842117614765E-2</v>
      </c>
      <c r="AI18" s="210"/>
      <c r="AJ18" s="211"/>
      <c r="AK18" s="212">
        <f>I9*(POWER(AM10,2)+POWER(AO10,2))/POWER(B9,2)</f>
        <v>2.9834955383917267E-3</v>
      </c>
      <c r="AL18" s="213"/>
      <c r="AM18" s="213"/>
      <c r="AN18" s="214" t="s">
        <v>23</v>
      </c>
      <c r="AO18" s="214"/>
      <c r="AP18" s="210">
        <f>K9*(POWER(AM10,2)+POWER(AO10,2))/(100*B9)</f>
        <v>5.9895935637176469E-2</v>
      </c>
      <c r="AQ18" s="210"/>
      <c r="AR18" s="211"/>
      <c r="AS18" s="212">
        <f>I9*(POWER(AU10,2)+POWER(AW10,2))/POWER(B9,2)</f>
        <v>3.558297664105225E-3</v>
      </c>
      <c r="AT18" s="213"/>
      <c r="AU18" s="213"/>
      <c r="AV18" s="214" t="s">
        <v>23</v>
      </c>
      <c r="AW18" s="214"/>
      <c r="AX18" s="210">
        <f>K9*(POWER(AU10,2)+POWER(AW10,2))/(100*B9)</f>
        <v>7.1435524244842605E-2</v>
      </c>
      <c r="AY18" s="210"/>
      <c r="AZ18" s="211"/>
    </row>
    <row r="19" spans="1:52" ht="13.5" thickBot="1" x14ac:dyDescent="0.25">
      <c r="A19" s="68"/>
      <c r="B19" s="69"/>
      <c r="C19" s="69"/>
      <c r="D19" s="69"/>
      <c r="E19" s="69"/>
      <c r="F19" s="69"/>
      <c r="G19" s="69"/>
      <c r="H19" s="69"/>
      <c r="I19" s="93" t="s">
        <v>156</v>
      </c>
      <c r="J19" s="63"/>
      <c r="K19" s="63"/>
      <c r="L19" s="94"/>
      <c r="M19" s="95">
        <f>I12*(POWER(O13,2)+POWER(Q13,2))/POWER(B12,2)</f>
        <v>5.4421881173271915E-5</v>
      </c>
      <c r="N19" s="95"/>
      <c r="O19" s="95"/>
      <c r="P19" s="96" t="s">
        <v>23</v>
      </c>
      <c r="Q19" s="96"/>
      <c r="R19" s="97">
        <f>K12*(POWER(O13,2)+POWER(Q13,2))/(100*B12)</f>
        <v>1.0530000450611101E-3</v>
      </c>
      <c r="S19" s="97"/>
      <c r="T19" s="98"/>
      <c r="U19" s="99">
        <f>I12*(POWER(W13,2)+POWER(Y13,2))/POWER(B12,2)</f>
        <v>1.3605468491208724E-3</v>
      </c>
      <c r="V19" s="95"/>
      <c r="W19" s="95"/>
      <c r="X19" s="96" t="s">
        <v>23</v>
      </c>
      <c r="Y19" s="96"/>
      <c r="Z19" s="97">
        <f>K12*(POWER(W13,2)+POWER(Y13,2))/(100*B12)</f>
        <v>2.6324997639656136E-2</v>
      </c>
      <c r="AA19" s="97"/>
      <c r="AB19" s="98"/>
      <c r="AC19" s="99">
        <v>0</v>
      </c>
      <c r="AD19" s="95"/>
      <c r="AE19" s="95"/>
      <c r="AF19" s="96" t="s">
        <v>23</v>
      </c>
      <c r="AG19" s="96"/>
      <c r="AH19" s="97">
        <v>0</v>
      </c>
      <c r="AI19" s="97"/>
      <c r="AJ19" s="98"/>
      <c r="AK19" s="99">
        <f>I12*(POWER(AM13,2)+POWER(AO13,2))/POWER(B12,2)</f>
        <v>1.0884376234654384E-5</v>
      </c>
      <c r="AL19" s="95"/>
      <c r="AM19" s="95"/>
      <c r="AN19" s="96" t="s">
        <v>23</v>
      </c>
      <c r="AO19" s="96"/>
      <c r="AP19" s="97">
        <f>K12*(POWER(AM13,2)+POWER(AO13,2))/(100*B12)</f>
        <v>2.1060000901222201E-4</v>
      </c>
      <c r="AQ19" s="97"/>
      <c r="AR19" s="98"/>
      <c r="AS19" s="99">
        <v>0</v>
      </c>
      <c r="AT19" s="95"/>
      <c r="AU19" s="95"/>
      <c r="AV19" s="96" t="s">
        <v>23</v>
      </c>
      <c r="AW19" s="96"/>
      <c r="AX19" s="97">
        <v>0</v>
      </c>
      <c r="AY19" s="97"/>
      <c r="AZ19" s="98"/>
    </row>
    <row r="20" spans="1:52" x14ac:dyDescent="0.2">
      <c r="A20" s="100" t="s">
        <v>49</v>
      </c>
      <c r="B20" s="101"/>
      <c r="C20" s="101"/>
      <c r="D20" s="101"/>
      <c r="E20" s="67" t="s">
        <v>24</v>
      </c>
      <c r="F20" s="67"/>
      <c r="G20" s="67"/>
      <c r="H20" s="67"/>
      <c r="I20" s="85" t="s">
        <v>13</v>
      </c>
      <c r="J20" s="86"/>
      <c r="K20" s="86"/>
      <c r="L20" s="87"/>
      <c r="M20" s="107">
        <f>SUM(O7:P7)+C6+M17</f>
        <v>1.829727577692619</v>
      </c>
      <c r="N20" s="107"/>
      <c r="O20" s="107"/>
      <c r="P20" s="108" t="s">
        <v>23</v>
      </c>
      <c r="Q20" s="108"/>
      <c r="R20" s="109">
        <f>SUM(Q7:R7)+D6+R17</f>
        <v>0.83506369746563491</v>
      </c>
      <c r="S20" s="109"/>
      <c r="T20" s="110"/>
      <c r="U20" s="119">
        <f>SUM(W7:X7)+C6+U17</f>
        <v>2.5506308664965052</v>
      </c>
      <c r="V20" s="107"/>
      <c r="W20" s="107"/>
      <c r="X20" s="108" t="s">
        <v>23</v>
      </c>
      <c r="Y20" s="108"/>
      <c r="Z20" s="109">
        <f>SUM(Y7:Z7)+D6+Z17</f>
        <v>1.5737634525282631</v>
      </c>
      <c r="AA20" s="109"/>
      <c r="AB20" s="110"/>
      <c r="AC20" s="119">
        <f>SUM(AE7:AF7)+C6+AC17</f>
        <v>2.1903047942128429</v>
      </c>
      <c r="AD20" s="107"/>
      <c r="AE20" s="107"/>
      <c r="AF20" s="108" t="s">
        <v>23</v>
      </c>
      <c r="AG20" s="108"/>
      <c r="AH20" s="109">
        <f>SUM(AG7:AH7)+D6+AH17</f>
        <v>1.5670107756911782</v>
      </c>
      <c r="AI20" s="109"/>
      <c r="AJ20" s="110"/>
      <c r="AK20" s="119">
        <f>SUM(AM7:AN7)+C6+AK17</f>
        <v>2.1901291602798363</v>
      </c>
      <c r="AL20" s="107"/>
      <c r="AM20" s="107"/>
      <c r="AN20" s="108" t="s">
        <v>23</v>
      </c>
      <c r="AO20" s="108"/>
      <c r="AP20" s="109">
        <f>SUM(AO7:AP7)+D6+AP17</f>
        <v>1.2033747033309823</v>
      </c>
      <c r="AQ20" s="109"/>
      <c r="AR20" s="110"/>
      <c r="AS20" s="119">
        <f>SUM(AU7:AV7)+C6+AS17</f>
        <v>2.9110073585550982</v>
      </c>
      <c r="AT20" s="107"/>
      <c r="AU20" s="107"/>
      <c r="AV20" s="108" t="s">
        <v>23</v>
      </c>
      <c r="AW20" s="108"/>
      <c r="AX20" s="109">
        <f>SUM(AW7:AX7)+D6+AX17</f>
        <v>1.5815550079115031</v>
      </c>
      <c r="AY20" s="109"/>
      <c r="AZ20" s="110"/>
    </row>
    <row r="21" spans="1:52" x14ac:dyDescent="0.2">
      <c r="A21" s="102"/>
      <c r="B21" s="103"/>
      <c r="C21" s="103"/>
      <c r="D21" s="103"/>
      <c r="E21" s="106"/>
      <c r="F21" s="106"/>
      <c r="G21" s="106"/>
      <c r="H21" s="106"/>
      <c r="I21" s="111" t="s">
        <v>17</v>
      </c>
      <c r="J21" s="112"/>
      <c r="K21" s="112"/>
      <c r="L21" s="113"/>
      <c r="M21" s="114">
        <f>SUM(O10:P10)+C9+M18</f>
        <v>2.1830949465925582</v>
      </c>
      <c r="N21" s="114"/>
      <c r="O21" s="114"/>
      <c r="P21" s="115" t="s">
        <v>23</v>
      </c>
      <c r="Q21" s="115"/>
      <c r="R21" s="116">
        <f>SUM(Q10:R10)+D9+R18</f>
        <v>0.79998018947914129</v>
      </c>
      <c r="S21" s="116"/>
      <c r="T21" s="117"/>
      <c r="U21" s="118">
        <f>SUM(W10:X10)+C9+U18</f>
        <v>3.6251750007059398</v>
      </c>
      <c r="V21" s="114"/>
      <c r="W21" s="114"/>
      <c r="X21" s="115" t="s">
        <v>23</v>
      </c>
      <c r="Y21" s="115"/>
      <c r="Z21" s="116">
        <f>SUM(Y10:Z10)+D9+Z18</f>
        <v>1.5617425196328276</v>
      </c>
      <c r="AA21" s="116"/>
      <c r="AB21" s="117"/>
      <c r="AC21" s="118">
        <f>SUM(AE10:AF10)+C9+AC18</f>
        <v>3.2643265886266799</v>
      </c>
      <c r="AD21" s="114"/>
      <c r="AE21" s="114"/>
      <c r="AF21" s="115" t="s">
        <v>23</v>
      </c>
      <c r="AG21" s="115"/>
      <c r="AH21" s="116">
        <f>SUM(AG10:AH10)+D9+AH18</f>
        <v>0.82470786905891424</v>
      </c>
      <c r="AI21" s="116"/>
      <c r="AJ21" s="117"/>
      <c r="AK21" s="118">
        <f>SUM(AM10:AN10)+C9+AK18</f>
        <v>3.6249834000517507</v>
      </c>
      <c r="AL21" s="114"/>
      <c r="AM21" s="114"/>
      <c r="AN21" s="115" t="s">
        <v>23</v>
      </c>
      <c r="AO21" s="115"/>
      <c r="AP21" s="116">
        <f>SUM(AO10:AP10)+D9+AP18</f>
        <v>1.1978959768835906</v>
      </c>
      <c r="AQ21" s="116"/>
      <c r="AR21" s="117"/>
      <c r="AS21" s="118">
        <f>SUM(AU10:AV10)+C9+AS18</f>
        <v>3.9855583356918687</v>
      </c>
      <c r="AT21" s="114"/>
      <c r="AU21" s="114"/>
      <c r="AV21" s="115" t="s">
        <v>23</v>
      </c>
      <c r="AW21" s="115"/>
      <c r="AX21" s="116">
        <f>SUM(AW10:AX10)+D9+AX18</f>
        <v>1.2094355654912567</v>
      </c>
      <c r="AY21" s="116"/>
      <c r="AZ21" s="117"/>
    </row>
    <row r="22" spans="1:52" x14ac:dyDescent="0.2">
      <c r="A22" s="102"/>
      <c r="B22" s="103"/>
      <c r="C22" s="103"/>
      <c r="D22" s="103"/>
      <c r="E22" s="106"/>
      <c r="F22" s="106"/>
      <c r="G22" s="106"/>
      <c r="H22" s="106"/>
      <c r="I22" s="111" t="s">
        <v>156</v>
      </c>
      <c r="J22" s="112"/>
      <c r="K22" s="112"/>
      <c r="L22" s="113"/>
      <c r="M22" s="114">
        <f>SUM(O13:P13)+C12+M19</f>
        <v>0.19805442825887026</v>
      </c>
      <c r="N22" s="114"/>
      <c r="O22" s="114"/>
      <c r="P22" s="115" t="s">
        <v>23</v>
      </c>
      <c r="Q22" s="115"/>
      <c r="R22" s="116">
        <f>SUM(Q13:R13)+D12+R19</f>
        <v>0.44405301119112967</v>
      </c>
      <c r="S22" s="116"/>
      <c r="T22" s="117"/>
      <c r="U22" s="118">
        <f>SUM(W13:X13)+C12+U19</f>
        <v>0.91936052223240261</v>
      </c>
      <c r="V22" s="114"/>
      <c r="W22" s="114"/>
      <c r="X22" s="115" t="s">
        <v>23</v>
      </c>
      <c r="Y22" s="115"/>
      <c r="Z22" s="116">
        <f>SUM(Y13:Z13)+D12+Z19</f>
        <v>1.9093249467968942</v>
      </c>
      <c r="AA22" s="116"/>
      <c r="AB22" s="117"/>
      <c r="AC22" s="118">
        <v>0</v>
      </c>
      <c r="AD22" s="114"/>
      <c r="AE22" s="114"/>
      <c r="AF22" s="115" t="s">
        <v>23</v>
      </c>
      <c r="AG22" s="115"/>
      <c r="AH22" s="116">
        <v>0</v>
      </c>
      <c r="AI22" s="116"/>
      <c r="AJ22" s="117"/>
      <c r="AK22" s="118">
        <f>SUM(AM13:AN13)+C12+AK19</f>
        <v>0.19801089075393163</v>
      </c>
      <c r="AL22" s="114"/>
      <c r="AM22" s="114"/>
      <c r="AN22" s="115" t="s">
        <v>23</v>
      </c>
      <c r="AO22" s="115"/>
      <c r="AP22" s="116">
        <f>SUM(AO13:AP13)+D12+AP19</f>
        <v>8.3210596849966054E-2</v>
      </c>
      <c r="AQ22" s="116"/>
      <c r="AR22" s="117"/>
      <c r="AS22" s="118">
        <v>0</v>
      </c>
      <c r="AT22" s="114"/>
      <c r="AU22" s="114"/>
      <c r="AV22" s="115" t="s">
        <v>23</v>
      </c>
      <c r="AW22" s="115"/>
      <c r="AX22" s="116">
        <v>0</v>
      </c>
      <c r="AY22" s="116"/>
      <c r="AZ22" s="117"/>
    </row>
    <row r="23" spans="1:52" ht="13.5" thickBot="1" x14ac:dyDescent="0.25">
      <c r="A23" s="104"/>
      <c r="B23" s="105"/>
      <c r="C23" s="105"/>
      <c r="D23" s="105"/>
      <c r="E23" s="69"/>
      <c r="F23" s="69"/>
      <c r="G23" s="69"/>
      <c r="H23" s="69"/>
      <c r="I23" s="120" t="s">
        <v>25</v>
      </c>
      <c r="J23" s="121"/>
      <c r="K23" s="121"/>
      <c r="L23" s="122"/>
      <c r="M23" s="123">
        <f>SUM(M20,M21,M22)</f>
        <v>4.210876952544047</v>
      </c>
      <c r="N23" s="123"/>
      <c r="O23" s="123"/>
      <c r="P23" s="124" t="s">
        <v>23</v>
      </c>
      <c r="Q23" s="124"/>
      <c r="R23" s="125">
        <f>SUM(R20,R21,R22)</f>
        <v>2.0790968981359059</v>
      </c>
      <c r="S23" s="125"/>
      <c r="T23" s="126"/>
      <c r="U23" s="127">
        <f>SUM(U20,U21,U22)</f>
        <v>7.0951663894348478</v>
      </c>
      <c r="V23" s="123"/>
      <c r="W23" s="123"/>
      <c r="X23" s="124" t="s">
        <v>23</v>
      </c>
      <c r="Y23" s="124"/>
      <c r="Z23" s="125">
        <f>SUM(Z20,Z21,Z22)</f>
        <v>5.0448309189579845</v>
      </c>
      <c r="AA23" s="125"/>
      <c r="AB23" s="126"/>
      <c r="AC23" s="127">
        <f>SUM(AC20,AC21,AC22)</f>
        <v>5.4546313828395228</v>
      </c>
      <c r="AD23" s="123"/>
      <c r="AE23" s="123"/>
      <c r="AF23" s="124" t="s">
        <v>23</v>
      </c>
      <c r="AG23" s="124"/>
      <c r="AH23" s="125">
        <f>SUM(AH20,AH21,AH22)</f>
        <v>2.3917186447500924</v>
      </c>
      <c r="AI23" s="125"/>
      <c r="AJ23" s="126"/>
      <c r="AK23" s="127">
        <f>SUM(AK20,AK21,AK22)</f>
        <v>6.0131234510855185</v>
      </c>
      <c r="AL23" s="123"/>
      <c r="AM23" s="123"/>
      <c r="AN23" s="124" t="s">
        <v>23</v>
      </c>
      <c r="AO23" s="124"/>
      <c r="AP23" s="125">
        <f>SUM(AP20,AP21,AP22)</f>
        <v>2.484481277064539</v>
      </c>
      <c r="AQ23" s="125"/>
      <c r="AR23" s="126"/>
      <c r="AS23" s="127">
        <f>SUM(AS20,AS21,AS22)</f>
        <v>6.8965656942469664</v>
      </c>
      <c r="AT23" s="123"/>
      <c r="AU23" s="123"/>
      <c r="AV23" s="124" t="s">
        <v>23</v>
      </c>
      <c r="AW23" s="124"/>
      <c r="AX23" s="125">
        <f>SUM(AX20,AX21,AX22)</f>
        <v>2.7909905734027598</v>
      </c>
      <c r="AY23" s="125"/>
      <c r="AZ23" s="126"/>
    </row>
    <row r="24" spans="1:52" ht="30" customHeight="1" thickBot="1" x14ac:dyDescent="0.25">
      <c r="A24" s="128" t="s">
        <v>26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</row>
    <row r="25" spans="1:52" ht="15.75" customHeight="1" thickBot="1" x14ac:dyDescent="0.25">
      <c r="A25" s="129" t="s">
        <v>5</v>
      </c>
      <c r="B25" s="130"/>
      <c r="C25" s="130" t="s">
        <v>1</v>
      </c>
      <c r="D25" s="130"/>
      <c r="E25" s="130" t="s">
        <v>27</v>
      </c>
      <c r="F25" s="130"/>
      <c r="G25" s="130"/>
      <c r="H25" s="130"/>
      <c r="I25" s="130"/>
      <c r="J25" s="130"/>
      <c r="K25" s="130"/>
      <c r="L25" s="131"/>
      <c r="M25" s="29" t="s">
        <v>28</v>
      </c>
      <c r="N25" s="132"/>
      <c r="O25" s="132"/>
      <c r="P25" s="132"/>
      <c r="Q25" s="132"/>
      <c r="R25" s="132"/>
      <c r="S25" s="132"/>
      <c r="T25" s="32"/>
      <c r="U25" s="29" t="s">
        <v>28</v>
      </c>
      <c r="V25" s="132"/>
      <c r="W25" s="132"/>
      <c r="X25" s="132"/>
      <c r="Y25" s="132"/>
      <c r="Z25" s="132"/>
      <c r="AA25" s="132"/>
      <c r="AB25" s="32"/>
      <c r="AC25" s="29" t="s">
        <v>28</v>
      </c>
      <c r="AD25" s="132"/>
      <c r="AE25" s="132"/>
      <c r="AF25" s="132"/>
      <c r="AG25" s="132"/>
      <c r="AH25" s="132"/>
      <c r="AI25" s="132"/>
      <c r="AJ25" s="32"/>
      <c r="AK25" s="29" t="s">
        <v>28</v>
      </c>
      <c r="AL25" s="132"/>
      <c r="AM25" s="132"/>
      <c r="AN25" s="132"/>
      <c r="AO25" s="132"/>
      <c r="AP25" s="132"/>
      <c r="AQ25" s="132"/>
      <c r="AR25" s="32"/>
      <c r="AS25" s="29" t="s">
        <v>28</v>
      </c>
      <c r="AT25" s="132"/>
      <c r="AU25" s="132"/>
      <c r="AV25" s="132"/>
      <c r="AW25" s="132"/>
      <c r="AX25" s="132"/>
      <c r="AY25" s="132"/>
      <c r="AZ25" s="32"/>
    </row>
    <row r="26" spans="1:52" x14ac:dyDescent="0.2">
      <c r="A26" s="33">
        <v>6</v>
      </c>
      <c r="B26" s="34"/>
      <c r="C26" s="34" t="s">
        <v>14</v>
      </c>
      <c r="D26" s="34"/>
      <c r="E26" s="35" t="s">
        <v>29</v>
      </c>
      <c r="F26" s="35"/>
      <c r="G26" s="35"/>
      <c r="H26" s="35"/>
      <c r="I26" s="35"/>
      <c r="J26" s="35"/>
      <c r="K26" s="35"/>
      <c r="L26" s="71"/>
      <c r="M26" s="133">
        <v>6.1999998092651367</v>
      </c>
      <c r="N26" s="134"/>
      <c r="O26" s="134"/>
      <c r="P26" s="134"/>
      <c r="Q26" s="134"/>
      <c r="R26" s="134"/>
      <c r="S26" s="134"/>
      <c r="T26" s="135"/>
      <c r="U26" s="133">
        <v>6.1999998092651367</v>
      </c>
      <c r="V26" s="134"/>
      <c r="W26" s="134"/>
      <c r="X26" s="134"/>
      <c r="Y26" s="134"/>
      <c r="Z26" s="134"/>
      <c r="AA26" s="134"/>
      <c r="AB26" s="135"/>
      <c r="AC26" s="133">
        <v>6.1999998092651367</v>
      </c>
      <c r="AD26" s="134"/>
      <c r="AE26" s="134"/>
      <c r="AF26" s="134"/>
      <c r="AG26" s="134"/>
      <c r="AH26" s="134"/>
      <c r="AI26" s="134"/>
      <c r="AJ26" s="135"/>
      <c r="AK26" s="133">
        <v>6.1999998092651367</v>
      </c>
      <c r="AL26" s="134"/>
      <c r="AM26" s="134"/>
      <c r="AN26" s="134"/>
      <c r="AO26" s="134"/>
      <c r="AP26" s="134"/>
      <c r="AQ26" s="134"/>
      <c r="AR26" s="135"/>
      <c r="AS26" s="133">
        <v>6.1999998092651367</v>
      </c>
      <c r="AT26" s="134"/>
      <c r="AU26" s="134"/>
      <c r="AV26" s="134"/>
      <c r="AW26" s="134"/>
      <c r="AX26" s="134"/>
      <c r="AY26" s="134"/>
      <c r="AZ26" s="135"/>
    </row>
    <row r="27" spans="1:52" x14ac:dyDescent="0.2">
      <c r="A27" s="54">
        <v>6</v>
      </c>
      <c r="B27" s="55"/>
      <c r="C27" s="55" t="s">
        <v>18</v>
      </c>
      <c r="D27" s="55"/>
      <c r="E27" s="56" t="s">
        <v>30</v>
      </c>
      <c r="F27" s="56"/>
      <c r="G27" s="56"/>
      <c r="H27" s="56"/>
      <c r="I27" s="56"/>
      <c r="J27" s="56"/>
      <c r="K27" s="56"/>
      <c r="L27" s="136"/>
      <c r="M27" s="137">
        <v>6.0999999046325684</v>
      </c>
      <c r="N27" s="138"/>
      <c r="O27" s="138"/>
      <c r="P27" s="138"/>
      <c r="Q27" s="138"/>
      <c r="R27" s="138"/>
      <c r="S27" s="138"/>
      <c r="T27" s="139"/>
      <c r="U27" s="137">
        <v>6.0999999046325684</v>
      </c>
      <c r="V27" s="138"/>
      <c r="W27" s="138"/>
      <c r="X27" s="138"/>
      <c r="Y27" s="138"/>
      <c r="Z27" s="138"/>
      <c r="AA27" s="138"/>
      <c r="AB27" s="139"/>
      <c r="AC27" s="137">
        <v>6.0999999046325684</v>
      </c>
      <c r="AD27" s="138"/>
      <c r="AE27" s="138"/>
      <c r="AF27" s="138"/>
      <c r="AG27" s="138"/>
      <c r="AH27" s="138"/>
      <c r="AI27" s="138"/>
      <c r="AJ27" s="139"/>
      <c r="AK27" s="137">
        <v>6.0999999046325684</v>
      </c>
      <c r="AL27" s="138"/>
      <c r="AM27" s="138"/>
      <c r="AN27" s="138"/>
      <c r="AO27" s="138"/>
      <c r="AP27" s="138"/>
      <c r="AQ27" s="138"/>
      <c r="AR27" s="139"/>
      <c r="AS27" s="137">
        <v>6.0999999046325684</v>
      </c>
      <c r="AT27" s="138"/>
      <c r="AU27" s="138"/>
      <c r="AV27" s="138"/>
      <c r="AW27" s="138"/>
      <c r="AX27" s="138"/>
      <c r="AY27" s="138"/>
      <c r="AZ27" s="139"/>
    </row>
    <row r="28" spans="1:52" ht="13.5" thickBot="1" x14ac:dyDescent="0.25">
      <c r="A28" s="140">
        <v>6</v>
      </c>
      <c r="B28" s="141"/>
      <c r="C28" s="141" t="s">
        <v>127</v>
      </c>
      <c r="D28" s="141"/>
      <c r="E28" s="78" t="s">
        <v>284</v>
      </c>
      <c r="F28" s="78"/>
      <c r="G28" s="78"/>
      <c r="H28" s="78"/>
      <c r="I28" s="78"/>
      <c r="J28" s="78"/>
      <c r="K28" s="78"/>
      <c r="L28" s="79"/>
      <c r="M28" s="142">
        <v>6.1999998092651367</v>
      </c>
      <c r="N28" s="143"/>
      <c r="O28" s="143"/>
      <c r="P28" s="143"/>
      <c r="Q28" s="143"/>
      <c r="R28" s="143"/>
      <c r="S28" s="143"/>
      <c r="T28" s="144"/>
      <c r="U28" s="142">
        <v>6.1999998092651367</v>
      </c>
      <c r="V28" s="143"/>
      <c r="W28" s="143"/>
      <c r="X28" s="143"/>
      <c r="Y28" s="143"/>
      <c r="Z28" s="143"/>
      <c r="AA28" s="143"/>
      <c r="AB28" s="144"/>
      <c r="AC28" s="142">
        <v>6.1999998092651367</v>
      </c>
      <c r="AD28" s="143"/>
      <c r="AE28" s="143"/>
      <c r="AF28" s="143"/>
      <c r="AG28" s="143"/>
      <c r="AH28" s="143"/>
      <c r="AI28" s="143"/>
      <c r="AJ28" s="144"/>
      <c r="AK28" s="142">
        <v>6.1999998092651367</v>
      </c>
      <c r="AL28" s="143"/>
      <c r="AM28" s="143"/>
      <c r="AN28" s="143"/>
      <c r="AO28" s="143"/>
      <c r="AP28" s="143"/>
      <c r="AQ28" s="143"/>
      <c r="AR28" s="144"/>
      <c r="AS28" s="142">
        <v>6.1999998092651367</v>
      </c>
      <c r="AT28" s="143"/>
      <c r="AU28" s="143"/>
      <c r="AV28" s="143"/>
      <c r="AW28" s="143"/>
      <c r="AX28" s="143"/>
      <c r="AY28" s="143"/>
      <c r="AZ28" s="144"/>
    </row>
    <row r="29" spans="1:52" ht="30" customHeight="1" thickBot="1" x14ac:dyDescent="0.25">
      <c r="A29" s="128" t="s">
        <v>31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</row>
    <row r="30" spans="1:52" ht="15" customHeight="1" x14ac:dyDescent="0.2">
      <c r="A30" s="145" t="s">
        <v>1</v>
      </c>
      <c r="B30" s="146"/>
      <c r="C30" s="146"/>
      <c r="D30" s="146"/>
      <c r="E30" s="146" t="s">
        <v>32</v>
      </c>
      <c r="F30" s="146"/>
      <c r="G30" s="146" t="s">
        <v>33</v>
      </c>
      <c r="H30" s="146"/>
      <c r="I30" s="146" t="s">
        <v>34</v>
      </c>
      <c r="J30" s="146"/>
      <c r="K30" s="146" t="s">
        <v>35</v>
      </c>
      <c r="L30" s="149"/>
      <c r="M30" s="66" t="s">
        <v>9</v>
      </c>
      <c r="N30" s="150"/>
      <c r="O30" s="152" t="s">
        <v>10</v>
      </c>
      <c r="P30" s="67"/>
      <c r="Q30" s="150"/>
      <c r="R30" s="152" t="s">
        <v>11</v>
      </c>
      <c r="S30" s="67"/>
      <c r="T30" s="154"/>
      <c r="U30" s="66" t="s">
        <v>9</v>
      </c>
      <c r="V30" s="150"/>
      <c r="W30" s="152" t="s">
        <v>10</v>
      </c>
      <c r="X30" s="67"/>
      <c r="Y30" s="150"/>
      <c r="Z30" s="152" t="s">
        <v>11</v>
      </c>
      <c r="AA30" s="67"/>
      <c r="AB30" s="154"/>
      <c r="AC30" s="66" t="s">
        <v>9</v>
      </c>
      <c r="AD30" s="150"/>
      <c r="AE30" s="152" t="s">
        <v>10</v>
      </c>
      <c r="AF30" s="67"/>
      <c r="AG30" s="150"/>
      <c r="AH30" s="152" t="s">
        <v>11</v>
      </c>
      <c r="AI30" s="67"/>
      <c r="AJ30" s="154"/>
      <c r="AK30" s="66" t="s">
        <v>9</v>
      </c>
      <c r="AL30" s="150"/>
      <c r="AM30" s="152" t="s">
        <v>10</v>
      </c>
      <c r="AN30" s="67"/>
      <c r="AO30" s="150"/>
      <c r="AP30" s="152" t="s">
        <v>11</v>
      </c>
      <c r="AQ30" s="67"/>
      <c r="AR30" s="154"/>
      <c r="AS30" s="66" t="s">
        <v>9</v>
      </c>
      <c r="AT30" s="150"/>
      <c r="AU30" s="152" t="s">
        <v>10</v>
      </c>
      <c r="AV30" s="67"/>
      <c r="AW30" s="150"/>
      <c r="AX30" s="152" t="s">
        <v>11</v>
      </c>
      <c r="AY30" s="67"/>
      <c r="AZ30" s="154"/>
    </row>
    <row r="31" spans="1:52" ht="15.75" customHeight="1" thickBot="1" x14ac:dyDescent="0.25">
      <c r="A31" s="147"/>
      <c r="B31" s="148"/>
      <c r="C31" s="148"/>
      <c r="D31" s="148"/>
      <c r="E31" s="21" t="s">
        <v>36</v>
      </c>
      <c r="F31" s="21" t="s">
        <v>37</v>
      </c>
      <c r="G31" s="21" t="s">
        <v>36</v>
      </c>
      <c r="H31" s="21" t="s">
        <v>37</v>
      </c>
      <c r="I31" s="21" t="s">
        <v>36</v>
      </c>
      <c r="J31" s="21" t="s">
        <v>37</v>
      </c>
      <c r="K31" s="21" t="s">
        <v>36</v>
      </c>
      <c r="L31" s="2" t="s">
        <v>37</v>
      </c>
      <c r="M31" s="68"/>
      <c r="N31" s="151"/>
      <c r="O31" s="153"/>
      <c r="P31" s="69"/>
      <c r="Q31" s="151"/>
      <c r="R31" s="153"/>
      <c r="S31" s="69"/>
      <c r="T31" s="155"/>
      <c r="U31" s="68"/>
      <c r="V31" s="151"/>
      <c r="W31" s="153"/>
      <c r="X31" s="69"/>
      <c r="Y31" s="151"/>
      <c r="Z31" s="153"/>
      <c r="AA31" s="69"/>
      <c r="AB31" s="155"/>
      <c r="AC31" s="68"/>
      <c r="AD31" s="151"/>
      <c r="AE31" s="153"/>
      <c r="AF31" s="69"/>
      <c r="AG31" s="151"/>
      <c r="AH31" s="153"/>
      <c r="AI31" s="69"/>
      <c r="AJ31" s="155"/>
      <c r="AK31" s="68"/>
      <c r="AL31" s="151"/>
      <c r="AM31" s="153"/>
      <c r="AN31" s="69"/>
      <c r="AO31" s="151"/>
      <c r="AP31" s="153"/>
      <c r="AQ31" s="69"/>
      <c r="AR31" s="155"/>
      <c r="AS31" s="68"/>
      <c r="AT31" s="151"/>
      <c r="AU31" s="153"/>
      <c r="AV31" s="69"/>
      <c r="AW31" s="151"/>
      <c r="AX31" s="153"/>
      <c r="AY31" s="69"/>
      <c r="AZ31" s="155"/>
    </row>
    <row r="32" spans="1:52" x14ac:dyDescent="0.2">
      <c r="A32" s="156" t="s">
        <v>38</v>
      </c>
      <c r="B32" s="157"/>
      <c r="C32" s="157"/>
      <c r="D32" s="157"/>
      <c r="E32" s="158"/>
      <c r="F32" s="158"/>
      <c r="G32" s="158"/>
      <c r="H32" s="158"/>
      <c r="I32" s="158"/>
      <c r="J32" s="158"/>
      <c r="K32" s="158"/>
      <c r="L32" s="159"/>
      <c r="M32" s="160"/>
      <c r="N32" s="161"/>
      <c r="O32" s="162"/>
      <c r="P32" s="162"/>
      <c r="Q32" s="162"/>
      <c r="R32" s="162"/>
      <c r="S32" s="162"/>
      <c r="T32" s="163"/>
      <c r="U32" s="160"/>
      <c r="V32" s="161"/>
      <c r="W32" s="162"/>
      <c r="X32" s="162"/>
      <c r="Y32" s="162"/>
      <c r="Z32" s="162"/>
      <c r="AA32" s="162"/>
      <c r="AB32" s="163"/>
      <c r="AC32" s="160"/>
      <c r="AD32" s="161"/>
      <c r="AE32" s="162"/>
      <c r="AF32" s="162"/>
      <c r="AG32" s="162"/>
      <c r="AH32" s="162"/>
      <c r="AI32" s="162"/>
      <c r="AJ32" s="163"/>
      <c r="AK32" s="160"/>
      <c r="AL32" s="161"/>
      <c r="AM32" s="162"/>
      <c r="AN32" s="162"/>
      <c r="AO32" s="162"/>
      <c r="AP32" s="162"/>
      <c r="AQ32" s="162"/>
      <c r="AR32" s="163"/>
      <c r="AS32" s="160"/>
      <c r="AT32" s="161"/>
      <c r="AU32" s="162"/>
      <c r="AV32" s="162"/>
      <c r="AW32" s="162"/>
      <c r="AX32" s="162"/>
      <c r="AY32" s="162"/>
      <c r="AZ32" s="163"/>
    </row>
    <row r="33" spans="1:52" x14ac:dyDescent="0.2">
      <c r="A33" s="168" t="s">
        <v>39</v>
      </c>
      <c r="B33" s="169"/>
      <c r="C33" s="169"/>
      <c r="D33" s="169"/>
      <c r="E33" s="17"/>
      <c r="F33" s="17"/>
      <c r="G33" s="17"/>
      <c r="H33" s="17"/>
      <c r="I33" s="17"/>
      <c r="J33" s="17"/>
      <c r="K33" s="17"/>
      <c r="L33" s="3"/>
      <c r="M33" s="166">
        <f>M7</f>
        <v>180.52991957702099</v>
      </c>
      <c r="N33" s="167"/>
      <c r="O33" s="164">
        <f>O7</f>
        <v>1.7999999523162842</v>
      </c>
      <c r="P33" s="164"/>
      <c r="Q33" s="164"/>
      <c r="R33" s="164">
        <f>Q7</f>
        <v>0.72000002861022949</v>
      </c>
      <c r="S33" s="164"/>
      <c r="T33" s="165"/>
      <c r="U33" s="166">
        <f>U7</f>
        <v>270.27562316655826</v>
      </c>
      <c r="V33" s="167"/>
      <c r="W33" s="164">
        <f>W7</f>
        <v>2.5199999809265137</v>
      </c>
      <c r="X33" s="164"/>
      <c r="Y33" s="164"/>
      <c r="Z33" s="164">
        <f>Y7</f>
        <v>1.440000057220459</v>
      </c>
      <c r="AA33" s="164"/>
      <c r="AB33" s="165"/>
      <c r="AC33" s="166">
        <f>AC7</f>
        <v>241.74187504534856</v>
      </c>
      <c r="AD33" s="167"/>
      <c r="AE33" s="164">
        <f>AE7</f>
        <v>2.1600000858306885</v>
      </c>
      <c r="AF33" s="164"/>
      <c r="AG33" s="164"/>
      <c r="AH33" s="164">
        <f>AG7</f>
        <v>1.440000057220459</v>
      </c>
      <c r="AI33" s="164"/>
      <c r="AJ33" s="165"/>
      <c r="AK33" s="166">
        <f>AK7</f>
        <v>224.88291982760552</v>
      </c>
      <c r="AL33" s="167"/>
      <c r="AM33" s="164">
        <f>AM7</f>
        <v>2.1600000858306885</v>
      </c>
      <c r="AN33" s="164"/>
      <c r="AO33" s="164"/>
      <c r="AP33" s="164">
        <f>AO7</f>
        <v>1.0800000429153442</v>
      </c>
      <c r="AQ33" s="164"/>
      <c r="AR33" s="165"/>
      <c r="AS33" s="166">
        <f>AS7</f>
        <v>299.84389310347404</v>
      </c>
      <c r="AT33" s="167"/>
      <c r="AU33" s="164">
        <f>AU7</f>
        <v>2.880000114440918</v>
      </c>
      <c r="AV33" s="164"/>
      <c r="AW33" s="164"/>
      <c r="AX33" s="164">
        <f>AW7</f>
        <v>1.440000057220459</v>
      </c>
      <c r="AY33" s="164"/>
      <c r="AZ33" s="165"/>
    </row>
    <row r="34" spans="1:52" x14ac:dyDescent="0.2">
      <c r="A34" s="168" t="s">
        <v>114</v>
      </c>
      <c r="B34" s="169"/>
      <c r="C34" s="169"/>
      <c r="D34" s="169"/>
      <c r="E34" s="17"/>
      <c r="F34" s="17"/>
      <c r="G34" s="17"/>
      <c r="H34" s="17"/>
      <c r="I34" s="17"/>
      <c r="J34" s="17"/>
      <c r="K34" s="17"/>
      <c r="L34" s="3"/>
      <c r="M34" s="166" t="s">
        <v>96</v>
      </c>
      <c r="N34" s="167"/>
      <c r="O34" s="164">
        <v>0</v>
      </c>
      <c r="P34" s="164"/>
      <c r="Q34" s="164"/>
      <c r="R34" s="164">
        <v>0</v>
      </c>
      <c r="S34" s="164"/>
      <c r="T34" s="165"/>
      <c r="U34" s="166" t="s">
        <v>96</v>
      </c>
      <c r="V34" s="167"/>
      <c r="W34" s="164">
        <v>0</v>
      </c>
      <c r="X34" s="164"/>
      <c r="Y34" s="164"/>
      <c r="Z34" s="164">
        <v>0</v>
      </c>
      <c r="AA34" s="164"/>
      <c r="AB34" s="165"/>
      <c r="AC34" s="166" t="s">
        <v>96</v>
      </c>
      <c r="AD34" s="167"/>
      <c r="AE34" s="164">
        <v>0</v>
      </c>
      <c r="AF34" s="164"/>
      <c r="AG34" s="164"/>
      <c r="AH34" s="164">
        <v>0</v>
      </c>
      <c r="AI34" s="164"/>
      <c r="AJ34" s="165"/>
      <c r="AK34" s="166" t="s">
        <v>96</v>
      </c>
      <c r="AL34" s="167"/>
      <c r="AM34" s="164">
        <v>0</v>
      </c>
      <c r="AN34" s="164"/>
      <c r="AO34" s="164"/>
      <c r="AP34" s="164">
        <v>0</v>
      </c>
      <c r="AQ34" s="164"/>
      <c r="AR34" s="165"/>
      <c r="AS34" s="166" t="s">
        <v>96</v>
      </c>
      <c r="AT34" s="167"/>
      <c r="AU34" s="164">
        <v>0</v>
      </c>
      <c r="AV34" s="164"/>
      <c r="AW34" s="164"/>
      <c r="AX34" s="164">
        <v>0</v>
      </c>
      <c r="AY34" s="164"/>
      <c r="AZ34" s="165"/>
    </row>
    <row r="35" spans="1:52" x14ac:dyDescent="0.2">
      <c r="A35" s="168" t="s">
        <v>344</v>
      </c>
      <c r="B35" s="169"/>
      <c r="C35" s="169"/>
      <c r="D35" s="169"/>
      <c r="E35" s="17">
        <v>48.8</v>
      </c>
      <c r="F35" s="17">
        <v>0.5</v>
      </c>
      <c r="G35" s="17">
        <v>49</v>
      </c>
      <c r="H35" s="17">
        <v>5</v>
      </c>
      <c r="I35" s="17">
        <v>49.8</v>
      </c>
      <c r="J35" s="17">
        <v>50</v>
      </c>
      <c r="K35" s="17"/>
      <c r="L35" s="3"/>
      <c r="M35" s="198">
        <f>IF(OR(M26=0,S7=0),0,ABS(1000*O35/(SQRT(3)*M26*S7)))</f>
        <v>19.256525432390294</v>
      </c>
      <c r="N35" s="199"/>
      <c r="O35" s="200">
        <v>-0.19200000166893005</v>
      </c>
      <c r="P35" s="200"/>
      <c r="Q35" s="200"/>
      <c r="R35" s="48">
        <f>-ABS(O35)*TAN(ACOS(S7))</f>
        <v>-7.6800005753835207E-2</v>
      </c>
      <c r="S35" s="48"/>
      <c r="T35" s="170"/>
      <c r="U35" s="198">
        <f>IF(OR(U26=0,AA7=0),0,ABS(1000*W35/(SQRT(3)*U26*AA7)))</f>
        <v>36.03674954245006</v>
      </c>
      <c r="V35" s="199"/>
      <c r="W35" s="200">
        <v>-0.335999995470047</v>
      </c>
      <c r="X35" s="200"/>
      <c r="Y35" s="200"/>
      <c r="Z35" s="48">
        <f>-ABS(W35)*TAN(ACOS(AA7))</f>
        <v>-0.19200000649406793</v>
      </c>
      <c r="AA35" s="48"/>
      <c r="AB35" s="170"/>
      <c r="AC35" s="198">
        <f>IF(OR(AC26=0,AI7=0),0,ABS(1000*AE35/(SQRT(3)*AC26*AI7)))</f>
        <v>42.976332007234369</v>
      </c>
      <c r="AD35" s="199"/>
      <c r="AE35" s="200">
        <v>-0.38400000333786011</v>
      </c>
      <c r="AF35" s="200"/>
      <c r="AG35" s="200"/>
      <c r="AH35" s="48">
        <f>-ABS(AE35)*TAN(ACOS(AI7))</f>
        <v>-0.25600000222524</v>
      </c>
      <c r="AI35" s="48"/>
      <c r="AJ35" s="170"/>
      <c r="AK35" s="198">
        <f>IF(OR(AK26=0,AQ7=0),0,ABS(1000*AM35/(SQRT(3)*AK26*AQ7)))</f>
        <v>34.981785667062802</v>
      </c>
      <c r="AL35" s="199"/>
      <c r="AM35" s="200">
        <v>-0.335999995470047</v>
      </c>
      <c r="AN35" s="200"/>
      <c r="AO35" s="200"/>
      <c r="AP35" s="48">
        <f>-ABS(AM35)*TAN(ACOS(AQ7))</f>
        <v>-0.1679999977350235</v>
      </c>
      <c r="AQ35" s="48"/>
      <c r="AR35" s="170"/>
      <c r="AS35" s="198">
        <f>IF(OR(AS26=0,AY7=0),0,ABS(1000*AU35/(SQRT(3)*AS26*AY7)))</f>
        <v>24.986989540559641</v>
      </c>
      <c r="AT35" s="199"/>
      <c r="AU35" s="200">
        <v>-0.23999999463558197</v>
      </c>
      <c r="AV35" s="200"/>
      <c r="AW35" s="200"/>
      <c r="AX35" s="48">
        <f>-ABS(AU35)*TAN(ACOS(AY7))</f>
        <v>-0.11999999731779099</v>
      </c>
      <c r="AY35" s="48"/>
      <c r="AZ35" s="170"/>
    </row>
    <row r="36" spans="1:52" x14ac:dyDescent="0.2">
      <c r="A36" s="168" t="s">
        <v>345</v>
      </c>
      <c r="B36" s="169"/>
      <c r="C36" s="169"/>
      <c r="D36" s="169"/>
      <c r="E36" s="17"/>
      <c r="F36" s="17"/>
      <c r="G36" s="17"/>
      <c r="H36" s="17"/>
      <c r="I36" s="17"/>
      <c r="J36" s="17"/>
      <c r="K36" s="17"/>
      <c r="L36" s="3"/>
      <c r="M36" s="198">
        <f>IF(OR(M26=0,S7=0),0,ABS(1000*O36/(SQRT(3)*M26*S7)))</f>
        <v>61.380173134428119</v>
      </c>
      <c r="N36" s="199"/>
      <c r="O36" s="200">
        <v>-0.6119999885559082</v>
      </c>
      <c r="P36" s="200"/>
      <c r="Q36" s="200"/>
      <c r="R36" s="48">
        <f>-ABS(O36)*TAN(ACOS(S7))</f>
        <v>-0.24480001163482673</v>
      </c>
      <c r="S36" s="48"/>
      <c r="T36" s="170"/>
      <c r="U36" s="198">
        <f>IF(OR(U26=0,AA7=0),0,ABS(1000*W36/(SQRT(3)*U26*AA7)))</f>
        <v>77.221610272005904</v>
      </c>
      <c r="V36" s="199"/>
      <c r="W36" s="200">
        <v>-0.72000002861022949</v>
      </c>
      <c r="X36" s="200"/>
      <c r="Y36" s="200"/>
      <c r="Z36" s="48">
        <f>-ABS(W36)*TAN(ACOS(AA7))</f>
        <v>-0.41142860724001606</v>
      </c>
      <c r="AA36" s="48"/>
      <c r="AB36" s="170"/>
      <c r="AC36" s="198">
        <f>IF(OR(AC26=0,AI7=0),0,ABS(1000*AE36/(SQRT(3)*AC26*AI7)))</f>
        <v>76.551592430199449</v>
      </c>
      <c r="AD36" s="199"/>
      <c r="AE36" s="200">
        <v>-0.68400001525878906</v>
      </c>
      <c r="AF36" s="200"/>
      <c r="AG36" s="200"/>
      <c r="AH36" s="48">
        <f>-ABS(AE36)*TAN(ACOS(AI7))</f>
        <v>-0.45600001017252584</v>
      </c>
      <c r="AI36" s="48"/>
      <c r="AJ36" s="170"/>
      <c r="AK36" s="198">
        <f>IF(OR(AK26=0,AQ7=0),0,ABS(1000*AM36/(SQRT(3)*AK26*AQ7)))</f>
        <v>74.960973275868511</v>
      </c>
      <c r="AL36" s="199"/>
      <c r="AM36" s="200">
        <v>-0.72000002861022949</v>
      </c>
      <c r="AN36" s="200"/>
      <c r="AO36" s="200"/>
      <c r="AP36" s="48">
        <f>-ABS(AM36)*TAN(ACOS(AQ7))</f>
        <v>-0.36000001430511475</v>
      </c>
      <c r="AQ36" s="48"/>
      <c r="AR36" s="170"/>
      <c r="AS36" s="198">
        <f>IF(OR(AS26=0,AY7=0),0,ABS(1000*AU36/(SQRT(3)*AS26*AY7)))</f>
        <v>82.457066880103696</v>
      </c>
      <c r="AT36" s="199"/>
      <c r="AU36" s="200">
        <v>-0.79199999570846558</v>
      </c>
      <c r="AV36" s="200"/>
      <c r="AW36" s="200"/>
      <c r="AX36" s="48">
        <f>-ABS(AU36)*TAN(ACOS(AY7))</f>
        <v>-0.39599999785423279</v>
      </c>
      <c r="AY36" s="48"/>
      <c r="AZ36" s="170"/>
    </row>
    <row r="37" spans="1:52" x14ac:dyDescent="0.2">
      <c r="A37" s="168" t="s">
        <v>346</v>
      </c>
      <c r="B37" s="169"/>
      <c r="C37" s="169"/>
      <c r="D37" s="169"/>
      <c r="E37" s="17">
        <v>48.8</v>
      </c>
      <c r="F37" s="17">
        <v>0.5</v>
      </c>
      <c r="G37" s="17">
        <v>49</v>
      </c>
      <c r="H37" s="17">
        <v>5</v>
      </c>
      <c r="I37" s="17">
        <v>49.8</v>
      </c>
      <c r="J37" s="17">
        <v>50</v>
      </c>
      <c r="K37" s="17"/>
      <c r="L37" s="3"/>
      <c r="M37" s="198">
        <f>IF(OR(M26=0,S7=0),0,ABS(1000*O37/(SQRT(3)*M26*S7)))</f>
        <v>0</v>
      </c>
      <c r="N37" s="199"/>
      <c r="O37" s="200">
        <v>0</v>
      </c>
      <c r="P37" s="200"/>
      <c r="Q37" s="200"/>
      <c r="R37" s="48">
        <f>-ABS(O37)*TAN(ACOS(S7))</f>
        <v>0</v>
      </c>
      <c r="S37" s="48"/>
      <c r="T37" s="170"/>
      <c r="U37" s="198">
        <f>IF(OR(U26=0,AA7=0),0,ABS(1000*W37/(SQRT(3)*U26*AA7)))</f>
        <v>0</v>
      </c>
      <c r="V37" s="199"/>
      <c r="W37" s="200">
        <v>0</v>
      </c>
      <c r="X37" s="200"/>
      <c r="Y37" s="200"/>
      <c r="Z37" s="48">
        <f>-ABS(W37)*TAN(ACOS(AA7))</f>
        <v>0</v>
      </c>
      <c r="AA37" s="48"/>
      <c r="AB37" s="170"/>
      <c r="AC37" s="198">
        <f>IF(OR(AC26=0,AI7=0),0,ABS(1000*AE37/(SQRT(3)*AC26*AI7)))</f>
        <v>0</v>
      </c>
      <c r="AD37" s="199"/>
      <c r="AE37" s="200">
        <v>0</v>
      </c>
      <c r="AF37" s="200"/>
      <c r="AG37" s="200"/>
      <c r="AH37" s="48">
        <f>-ABS(AE37)*TAN(ACOS(AI7))</f>
        <v>0</v>
      </c>
      <c r="AI37" s="48"/>
      <c r="AJ37" s="170"/>
      <c r="AK37" s="198">
        <f>IF(OR(AK26=0,AQ7=0),0,ABS(1000*AM37/(SQRT(3)*AK26*AQ7)))</f>
        <v>0</v>
      </c>
      <c r="AL37" s="199"/>
      <c r="AM37" s="200">
        <v>0</v>
      </c>
      <c r="AN37" s="200"/>
      <c r="AO37" s="200"/>
      <c r="AP37" s="48">
        <f>-ABS(AM37)*TAN(ACOS(AQ7))</f>
        <v>0</v>
      </c>
      <c r="AQ37" s="48"/>
      <c r="AR37" s="170"/>
      <c r="AS37" s="198">
        <f>IF(OR(AS26=0,AY7=0),0,ABS(1000*AU37/(SQRT(3)*AS26*AY7)))</f>
        <v>0</v>
      </c>
      <c r="AT37" s="199"/>
      <c r="AU37" s="200">
        <v>0</v>
      </c>
      <c r="AV37" s="200"/>
      <c r="AW37" s="200"/>
      <c r="AX37" s="48">
        <f>-ABS(AU37)*TAN(ACOS(AY7))</f>
        <v>0</v>
      </c>
      <c r="AY37" s="48"/>
      <c r="AZ37" s="170"/>
    </row>
    <row r="38" spans="1:52" x14ac:dyDescent="0.2">
      <c r="A38" s="168" t="s">
        <v>347</v>
      </c>
      <c r="B38" s="169"/>
      <c r="C38" s="169"/>
      <c r="D38" s="169"/>
      <c r="E38" s="17">
        <v>48.8</v>
      </c>
      <c r="F38" s="17">
        <v>0.5</v>
      </c>
      <c r="G38" s="17">
        <v>49</v>
      </c>
      <c r="H38" s="17">
        <v>5</v>
      </c>
      <c r="I38" s="17">
        <v>49.8</v>
      </c>
      <c r="J38" s="17">
        <v>50</v>
      </c>
      <c r="K38" s="17"/>
      <c r="L38" s="3"/>
      <c r="M38" s="198">
        <f>IF(OR(M26=0,S7=0),0,ABS(1000*O38/(SQRT(3)*M26*S7)))</f>
        <v>9.6282627161951471</v>
      </c>
      <c r="N38" s="199"/>
      <c r="O38" s="200">
        <v>-9.6000000834465027E-2</v>
      </c>
      <c r="P38" s="200"/>
      <c r="Q38" s="200"/>
      <c r="R38" s="48">
        <f>-ABS(O38)*TAN(ACOS(S7))</f>
        <v>-3.8400002876917604E-2</v>
      </c>
      <c r="S38" s="48"/>
      <c r="T38" s="170"/>
      <c r="U38" s="198">
        <f>IF(OR(U26=0,AA7=0),0,ABS(1000*W38/(SQRT(3)*U26*AA7)))</f>
        <v>56.62917830904518</v>
      </c>
      <c r="V38" s="199"/>
      <c r="W38" s="200">
        <v>-0.52799999713897705</v>
      </c>
      <c r="X38" s="200"/>
      <c r="Y38" s="200"/>
      <c r="Z38" s="48">
        <f>-ABS(W38)*TAN(ACOS(AA7))</f>
        <v>-0.30171429835209235</v>
      </c>
      <c r="AA38" s="48"/>
      <c r="AB38" s="170"/>
      <c r="AC38" s="198">
        <f>IF(OR(AC26=0,AI7=0),0,ABS(1000*AE38/(SQRT(3)*AC26*AI7)))</f>
        <v>59.092455676096677</v>
      </c>
      <c r="AD38" s="199"/>
      <c r="AE38" s="200">
        <v>-0.52799999713897705</v>
      </c>
      <c r="AF38" s="200"/>
      <c r="AG38" s="200"/>
      <c r="AH38" s="48">
        <f>-ABS(AE38)*TAN(ACOS(AI7))</f>
        <v>-0.35199999809265126</v>
      </c>
      <c r="AI38" s="48"/>
      <c r="AJ38" s="170"/>
      <c r="AK38" s="198">
        <f>IF(OR(AK26=0,AQ7=0),0,ABS(1000*AM38/(SQRT(3)*AK26*AQ7)))</f>
        <v>39.979184506012651</v>
      </c>
      <c r="AL38" s="199"/>
      <c r="AM38" s="200">
        <v>-0.38400000333786011</v>
      </c>
      <c r="AN38" s="200"/>
      <c r="AO38" s="200"/>
      <c r="AP38" s="48">
        <f>-ABS(AM38)*TAN(ACOS(AQ7))</f>
        <v>-0.19200000166893005</v>
      </c>
      <c r="AQ38" s="48"/>
      <c r="AR38" s="170"/>
      <c r="AS38" s="198">
        <f>IF(OR(AS26=0,AY7=0),0,ABS(1000*AU38/(SQRT(3)*AS26*AY7)))</f>
        <v>54.971377920069123</v>
      </c>
      <c r="AT38" s="199"/>
      <c r="AU38" s="200">
        <v>-0.52799999713897705</v>
      </c>
      <c r="AV38" s="200"/>
      <c r="AW38" s="200"/>
      <c r="AX38" s="48">
        <f>-ABS(AU38)*TAN(ACOS(AY7))</f>
        <v>-0.26399999856948853</v>
      </c>
      <c r="AY38" s="48"/>
      <c r="AZ38" s="170"/>
    </row>
    <row r="39" spans="1:52" x14ac:dyDescent="0.2">
      <c r="A39" s="168" t="s">
        <v>348</v>
      </c>
      <c r="B39" s="169"/>
      <c r="C39" s="169"/>
      <c r="D39" s="169"/>
      <c r="E39" s="17"/>
      <c r="F39" s="17"/>
      <c r="G39" s="17"/>
      <c r="H39" s="17"/>
      <c r="I39" s="17"/>
      <c r="J39" s="17"/>
      <c r="K39" s="17"/>
      <c r="L39" s="3"/>
      <c r="M39" s="198">
        <f>IF(OR(M26=0,S7=0),0,ABS(1000*O39/(SQRT(3)*M26*S7)))</f>
        <v>0</v>
      </c>
      <c r="N39" s="199"/>
      <c r="O39" s="200">
        <v>0</v>
      </c>
      <c r="P39" s="200"/>
      <c r="Q39" s="200"/>
      <c r="R39" s="48">
        <f>-ABS(O39)*TAN(ACOS(S7))</f>
        <v>0</v>
      </c>
      <c r="S39" s="48"/>
      <c r="T39" s="170"/>
      <c r="U39" s="198">
        <f>IF(OR(U26=0,AA7=0),0,ABS(1000*W39/(SQRT(3)*U26*AA7)))</f>
        <v>0</v>
      </c>
      <c r="V39" s="199"/>
      <c r="W39" s="200">
        <v>0</v>
      </c>
      <c r="X39" s="200"/>
      <c r="Y39" s="200"/>
      <c r="Z39" s="48">
        <f>-ABS(W39)*TAN(ACOS(AA7))</f>
        <v>0</v>
      </c>
      <c r="AA39" s="48"/>
      <c r="AB39" s="170"/>
      <c r="AC39" s="198">
        <f>IF(OR(AC26=0,AI7=0),0,ABS(1000*AE39/(SQRT(3)*AC26*AI7)))</f>
        <v>0</v>
      </c>
      <c r="AD39" s="199"/>
      <c r="AE39" s="200">
        <v>0</v>
      </c>
      <c r="AF39" s="200"/>
      <c r="AG39" s="200"/>
      <c r="AH39" s="48">
        <f>-ABS(AE39)*TAN(ACOS(AI7))</f>
        <v>0</v>
      </c>
      <c r="AI39" s="48"/>
      <c r="AJ39" s="170"/>
      <c r="AK39" s="198">
        <f>IF(OR(AK26=0,AQ7=0),0,ABS(1000*AM39/(SQRT(3)*AK26*AQ7)))</f>
        <v>0</v>
      </c>
      <c r="AL39" s="199"/>
      <c r="AM39" s="200">
        <v>0</v>
      </c>
      <c r="AN39" s="200"/>
      <c r="AO39" s="200"/>
      <c r="AP39" s="48">
        <f>-ABS(AM39)*TAN(ACOS(AQ7))</f>
        <v>0</v>
      </c>
      <c r="AQ39" s="48"/>
      <c r="AR39" s="170"/>
      <c r="AS39" s="198">
        <f>IF(OR(AS26=0,AY7=0),0,ABS(1000*AU39/(SQRT(3)*AS26*AY7)))</f>
        <v>0</v>
      </c>
      <c r="AT39" s="199"/>
      <c r="AU39" s="200">
        <v>0</v>
      </c>
      <c r="AV39" s="200"/>
      <c r="AW39" s="200"/>
      <c r="AX39" s="48">
        <f>-ABS(AU39)*TAN(ACOS(AY7))</f>
        <v>0</v>
      </c>
      <c r="AY39" s="48"/>
      <c r="AZ39" s="170"/>
    </row>
    <row r="40" spans="1:52" x14ac:dyDescent="0.2">
      <c r="A40" s="168" t="s">
        <v>349</v>
      </c>
      <c r="B40" s="169"/>
      <c r="C40" s="169"/>
      <c r="D40" s="169"/>
      <c r="E40" s="17">
        <v>48.8</v>
      </c>
      <c r="F40" s="17">
        <v>0.5</v>
      </c>
      <c r="G40" s="17">
        <v>49</v>
      </c>
      <c r="H40" s="17">
        <v>5</v>
      </c>
      <c r="I40" s="17">
        <v>49.8</v>
      </c>
      <c r="J40" s="17">
        <v>50</v>
      </c>
      <c r="K40" s="17"/>
      <c r="L40" s="3"/>
      <c r="M40" s="198">
        <f>IF(OR(M26=0,S7=0),0,ABS(1000*O40/(SQRT(3)*M26*S7)))</f>
        <v>0</v>
      </c>
      <c r="N40" s="199"/>
      <c r="O40" s="200">
        <v>0</v>
      </c>
      <c r="P40" s="200"/>
      <c r="Q40" s="200"/>
      <c r="R40" s="48">
        <f>-ABS(O40)*TAN(ACOS(S7))</f>
        <v>0</v>
      </c>
      <c r="S40" s="48"/>
      <c r="T40" s="170"/>
      <c r="U40" s="198">
        <f>IF(OR(U26=0,AA7=0),0,ABS(1000*W40/(SQRT(3)*U26*AA7)))</f>
        <v>0</v>
      </c>
      <c r="V40" s="199"/>
      <c r="W40" s="200">
        <v>0</v>
      </c>
      <c r="X40" s="200"/>
      <c r="Y40" s="200"/>
      <c r="Z40" s="48">
        <f>-ABS(W40)*TAN(ACOS(AA7))</f>
        <v>0</v>
      </c>
      <c r="AA40" s="48"/>
      <c r="AB40" s="170"/>
      <c r="AC40" s="198">
        <f>IF(OR(AC26=0,AI7=0),0,ABS(1000*AE40/(SQRT(3)*AC26*AI7)))</f>
        <v>0</v>
      </c>
      <c r="AD40" s="199"/>
      <c r="AE40" s="200">
        <v>0</v>
      </c>
      <c r="AF40" s="200"/>
      <c r="AG40" s="200"/>
      <c r="AH40" s="48">
        <f>-ABS(AE40)*TAN(ACOS(AI7))</f>
        <v>0</v>
      </c>
      <c r="AI40" s="48"/>
      <c r="AJ40" s="170"/>
      <c r="AK40" s="198">
        <f>IF(OR(AK26=0,AQ7=0),0,ABS(1000*AM40/(SQRT(3)*AK26*AQ7)))</f>
        <v>0</v>
      </c>
      <c r="AL40" s="199"/>
      <c r="AM40" s="200">
        <v>0</v>
      </c>
      <c r="AN40" s="200"/>
      <c r="AO40" s="200"/>
      <c r="AP40" s="48">
        <f>-ABS(AM40)*TAN(ACOS(AQ7))</f>
        <v>0</v>
      </c>
      <c r="AQ40" s="48"/>
      <c r="AR40" s="170"/>
      <c r="AS40" s="198">
        <f>IF(OR(AS26=0,AY7=0),0,ABS(1000*AU40/(SQRT(3)*AS26*AY7)))</f>
        <v>0</v>
      </c>
      <c r="AT40" s="199"/>
      <c r="AU40" s="200">
        <v>0</v>
      </c>
      <c r="AV40" s="200"/>
      <c r="AW40" s="200"/>
      <c r="AX40" s="48">
        <f>-ABS(AU40)*TAN(ACOS(AY7))</f>
        <v>0</v>
      </c>
      <c r="AY40" s="48"/>
      <c r="AZ40" s="170"/>
    </row>
    <row r="41" spans="1:52" x14ac:dyDescent="0.2">
      <c r="A41" s="168" t="s">
        <v>350</v>
      </c>
      <c r="B41" s="169"/>
      <c r="C41" s="169"/>
      <c r="D41" s="169"/>
      <c r="E41" s="17">
        <v>48.8</v>
      </c>
      <c r="F41" s="17">
        <v>0.5</v>
      </c>
      <c r="G41" s="17">
        <v>49</v>
      </c>
      <c r="H41" s="17">
        <v>5</v>
      </c>
      <c r="I41" s="17">
        <v>49.8</v>
      </c>
      <c r="J41" s="17">
        <v>50</v>
      </c>
      <c r="K41" s="17"/>
      <c r="L41" s="3"/>
      <c r="M41" s="198">
        <f>IF(OR(M26=0,S7=0),0,ABS(1000*O41/(SQRT(3)*M26*S7)))</f>
        <v>0</v>
      </c>
      <c r="N41" s="199"/>
      <c r="O41" s="200">
        <v>0</v>
      </c>
      <c r="P41" s="200"/>
      <c r="Q41" s="200"/>
      <c r="R41" s="48">
        <f>-ABS(O41)*TAN(ACOS(S7))</f>
        <v>0</v>
      </c>
      <c r="S41" s="48"/>
      <c r="T41" s="170"/>
      <c r="U41" s="198">
        <f>IF(OR(U26=0,AA7=0),0,ABS(1000*W41/(SQRT(3)*U26*AA7)))</f>
        <v>5.1481071916487799</v>
      </c>
      <c r="V41" s="199"/>
      <c r="W41" s="200">
        <v>-4.8000000417232513E-2</v>
      </c>
      <c r="X41" s="200"/>
      <c r="Y41" s="200"/>
      <c r="Z41" s="48">
        <f>-ABS(W41)*TAN(ACOS(AA7))</f>
        <v>-2.7428572964506105E-2</v>
      </c>
      <c r="AA41" s="48"/>
      <c r="AB41" s="170"/>
      <c r="AC41" s="198">
        <f>IF(OR(AC26=0,AI7=0),0,ABS(1000*AE41/(SQRT(3)*AC26*AI7)))</f>
        <v>5.3720415009042961</v>
      </c>
      <c r="AD41" s="199"/>
      <c r="AE41" s="200">
        <v>-4.8000000417232513E-2</v>
      </c>
      <c r="AF41" s="200"/>
      <c r="AG41" s="200"/>
      <c r="AH41" s="48">
        <f>-ABS(AE41)*TAN(ACOS(AI7))</f>
        <v>-3.2000000278155E-2</v>
      </c>
      <c r="AI41" s="48"/>
      <c r="AJ41" s="170"/>
      <c r="AK41" s="198">
        <f>IF(OR(AK26=0,AQ7=0),0,ABS(1000*AM41/(SQRT(3)*AK26*AQ7)))</f>
        <v>4.9973980632515813</v>
      </c>
      <c r="AL41" s="199"/>
      <c r="AM41" s="200">
        <v>-4.8000000417232513E-2</v>
      </c>
      <c r="AN41" s="200"/>
      <c r="AO41" s="200"/>
      <c r="AP41" s="48">
        <f>-ABS(AM41)*TAN(ACOS(AQ7))</f>
        <v>-2.4000000208616257E-2</v>
      </c>
      <c r="AQ41" s="48"/>
      <c r="AR41" s="170"/>
      <c r="AS41" s="198">
        <f>IF(OR(AS26=0,AY7=0),0,ABS(1000*AU41/(SQRT(3)*AS26*AY7)))</f>
        <v>0</v>
      </c>
      <c r="AT41" s="199"/>
      <c r="AU41" s="200">
        <v>0</v>
      </c>
      <c r="AV41" s="200"/>
      <c r="AW41" s="200"/>
      <c r="AX41" s="48">
        <f>-ABS(AU41)*TAN(ACOS(AY7))</f>
        <v>0</v>
      </c>
      <c r="AY41" s="48"/>
      <c r="AZ41" s="170"/>
    </row>
    <row r="42" spans="1:52" x14ac:dyDescent="0.2">
      <c r="A42" s="168" t="s">
        <v>351</v>
      </c>
      <c r="B42" s="169"/>
      <c r="C42" s="169"/>
      <c r="D42" s="169"/>
      <c r="E42" s="17"/>
      <c r="F42" s="17"/>
      <c r="G42" s="17"/>
      <c r="H42" s="17"/>
      <c r="I42" s="17"/>
      <c r="J42" s="17"/>
      <c r="K42" s="17"/>
      <c r="L42" s="3"/>
      <c r="M42" s="198">
        <f>IF(OR(M26=0,S7=0),0,ABS(1000*O42/(SQRT(3)*M26*S7)))</f>
        <v>9.0264965766522725</v>
      </c>
      <c r="N42" s="199"/>
      <c r="O42" s="200">
        <v>-9.0000003576278687E-2</v>
      </c>
      <c r="P42" s="200"/>
      <c r="Q42" s="200"/>
      <c r="R42" s="48">
        <f>-ABS(O42)*TAN(ACOS(S7))</f>
        <v>-3.6000003814697416E-2</v>
      </c>
      <c r="S42" s="48"/>
      <c r="T42" s="170"/>
      <c r="U42" s="198">
        <f>IF(OR(U26=0,AA7=0),0,ABS(1000*W42/(SQRT(3)*U26*AA7)))</f>
        <v>9.652701284000738</v>
      </c>
      <c r="V42" s="199"/>
      <c r="W42" s="200">
        <v>-9.0000003576278687E-2</v>
      </c>
      <c r="X42" s="200"/>
      <c r="Y42" s="200"/>
      <c r="Z42" s="48">
        <f>-ABS(W42)*TAN(ACOS(AA7))</f>
        <v>-5.1428575905002008E-2</v>
      </c>
      <c r="AA42" s="48"/>
      <c r="AB42" s="170"/>
      <c r="AC42" s="198">
        <f>IF(OR(AC26=0,AI7=0),0,ABS(1000*AE42/(SQRT(3)*AC26*AI7)))</f>
        <v>4.0290309172155769</v>
      </c>
      <c r="AD42" s="199"/>
      <c r="AE42" s="200">
        <v>-3.5999998450279236E-2</v>
      </c>
      <c r="AF42" s="200"/>
      <c r="AG42" s="200"/>
      <c r="AH42" s="48">
        <f>-ABS(AE42)*TAN(ACOS(AI7))</f>
        <v>-2.3999998966852815E-2</v>
      </c>
      <c r="AI42" s="48"/>
      <c r="AJ42" s="170"/>
      <c r="AK42" s="198">
        <f>IF(OR(AK26=0,AQ7=0),0,ABS(1000*AM42/(SQRT(3)*AK26*AQ7)))</f>
        <v>7.4960967070282392</v>
      </c>
      <c r="AL42" s="199"/>
      <c r="AM42" s="200">
        <v>-7.1999996900558472E-2</v>
      </c>
      <c r="AN42" s="200"/>
      <c r="AO42" s="200"/>
      <c r="AP42" s="48">
        <f>-ABS(AM42)*TAN(ACOS(AQ7))</f>
        <v>-3.5999998450279236E-2</v>
      </c>
      <c r="AQ42" s="48"/>
      <c r="AR42" s="170"/>
      <c r="AS42" s="198">
        <f>IF(OR(AS26=0,AY7=0),0,ABS(1000*AU42/(SQRT(3)*AS26*AY7)))</f>
        <v>9.3701216594835639</v>
      </c>
      <c r="AT42" s="199"/>
      <c r="AU42" s="200">
        <v>-9.0000003576278687E-2</v>
      </c>
      <c r="AV42" s="200"/>
      <c r="AW42" s="200"/>
      <c r="AX42" s="48">
        <f>-ABS(AU42)*TAN(ACOS(AY7))</f>
        <v>-4.5000001788139343E-2</v>
      </c>
      <c r="AY42" s="48"/>
      <c r="AZ42" s="170"/>
    </row>
    <row r="43" spans="1:52" x14ac:dyDescent="0.2">
      <c r="A43" s="168" t="s">
        <v>352</v>
      </c>
      <c r="B43" s="169"/>
      <c r="C43" s="169"/>
      <c r="D43" s="169"/>
      <c r="E43" s="17"/>
      <c r="F43" s="17"/>
      <c r="G43" s="17"/>
      <c r="H43" s="17"/>
      <c r="I43" s="17"/>
      <c r="J43" s="17"/>
      <c r="K43" s="17"/>
      <c r="L43" s="3"/>
      <c r="M43" s="198">
        <f>IF(OR(M26=0,S7=0),0,ABS(1000*O43/(SQRT(3)*M26*S7)))</f>
        <v>10.831795742532421</v>
      </c>
      <c r="N43" s="199"/>
      <c r="O43" s="200">
        <v>-0.1080000028014183</v>
      </c>
      <c r="P43" s="200"/>
      <c r="Q43" s="200"/>
      <c r="R43" s="48">
        <f>-ABS(O43)*TAN(ACOS(S7))</f>
        <v>-4.3200003981590414E-2</v>
      </c>
      <c r="S43" s="48"/>
      <c r="T43" s="170"/>
      <c r="U43" s="198">
        <f>IF(OR(U26=0,AA7=0),0,ABS(1000*W43/(SQRT(3)*U26*AA7)))</f>
        <v>13.513781477964473</v>
      </c>
      <c r="V43" s="199"/>
      <c r="W43" s="200">
        <v>-0.12600000202655792</v>
      </c>
      <c r="X43" s="200"/>
      <c r="Y43" s="200"/>
      <c r="Z43" s="48">
        <f>-ABS(W43)*TAN(ACOS(AA7))</f>
        <v>-7.2000004564012884E-2</v>
      </c>
      <c r="AA43" s="48"/>
      <c r="AB43" s="170"/>
      <c r="AC43" s="198">
        <f>IF(OR(AC26=0,AI7=0),0,ABS(1000*AE43/(SQRT(3)*AC26*AI7)))</f>
        <v>18.130639961320679</v>
      </c>
      <c r="AD43" s="199"/>
      <c r="AE43" s="200">
        <v>-0.16200000047683716</v>
      </c>
      <c r="AF43" s="200"/>
      <c r="AG43" s="200"/>
      <c r="AH43" s="48">
        <f>-ABS(AE43)*TAN(ACOS(AI7))</f>
        <v>-0.10800000031789139</v>
      </c>
      <c r="AI43" s="48"/>
      <c r="AJ43" s="170"/>
      <c r="AK43" s="198">
        <f>IF(OR(AK26=0,AQ7=0),0,ABS(1000*AM43/(SQRT(3)*AK26*AQ7)))</f>
        <v>16.866218366511802</v>
      </c>
      <c r="AL43" s="199"/>
      <c r="AM43" s="200">
        <v>-0.16200000047683716</v>
      </c>
      <c r="AN43" s="200"/>
      <c r="AO43" s="200"/>
      <c r="AP43" s="48">
        <f>-ABS(AM43)*TAN(ACOS(AQ7))</f>
        <v>-8.1000000238418579E-2</v>
      </c>
      <c r="AQ43" s="48"/>
      <c r="AR43" s="170"/>
      <c r="AS43" s="198">
        <f>IF(OR(AS26=0,AY7=0),0,ABS(1000*AU43/(SQRT(3)*AS26*AY7)))</f>
        <v>16.866218366511802</v>
      </c>
      <c r="AT43" s="199"/>
      <c r="AU43" s="200">
        <v>-0.16200000047683716</v>
      </c>
      <c r="AV43" s="200"/>
      <c r="AW43" s="200"/>
      <c r="AX43" s="48">
        <f>-ABS(AU43)*TAN(ACOS(AY7))</f>
        <v>-8.1000000238418579E-2</v>
      </c>
      <c r="AY43" s="48"/>
      <c r="AZ43" s="170"/>
    </row>
    <row r="44" spans="1:52" x14ac:dyDescent="0.2">
      <c r="A44" s="168" t="s">
        <v>353</v>
      </c>
      <c r="B44" s="169"/>
      <c r="C44" s="169"/>
      <c r="D44" s="169"/>
      <c r="E44" s="17">
        <v>48.8</v>
      </c>
      <c r="F44" s="17">
        <v>0.5</v>
      </c>
      <c r="G44" s="17">
        <v>49</v>
      </c>
      <c r="H44" s="17">
        <v>5</v>
      </c>
      <c r="I44" s="17">
        <v>49.8</v>
      </c>
      <c r="J44" s="17">
        <v>50</v>
      </c>
      <c r="K44" s="17"/>
      <c r="L44" s="3"/>
      <c r="M44" s="198">
        <f>IF(OR(M26=0,S7=0),0,ABS(1000*O44/(SQRT(3)*M26*S7)))</f>
        <v>43.327182970129684</v>
      </c>
      <c r="N44" s="199"/>
      <c r="O44" s="200">
        <v>-0.43200001120567322</v>
      </c>
      <c r="P44" s="200"/>
      <c r="Q44" s="200"/>
      <c r="R44" s="48">
        <f>-ABS(O44)*TAN(ACOS(S7))</f>
        <v>-0.17280001592636166</v>
      </c>
      <c r="S44" s="48"/>
      <c r="T44" s="170"/>
      <c r="U44" s="198">
        <f>IF(OR(U26=0,AA7=0),0,ABS(1000*W44/(SQRT(3)*U26*AA7)))</f>
        <v>61.777283103419762</v>
      </c>
      <c r="V44" s="199"/>
      <c r="W44" s="200">
        <v>-0.57599997520446777</v>
      </c>
      <c r="X44" s="200"/>
      <c r="Y44" s="200"/>
      <c r="Z44" s="48">
        <f>-ABS(W44)*TAN(ACOS(AA7))</f>
        <v>-0.32914285854417397</v>
      </c>
      <c r="AA44" s="48"/>
      <c r="AB44" s="170"/>
      <c r="AC44" s="198">
        <f>IF(OR(AC26=0,AI7=0),0,ABS(1000*AE44/(SQRT(3)*AC26*AI7)))</f>
        <v>53.720413341341803</v>
      </c>
      <c r="AD44" s="199"/>
      <c r="AE44" s="200">
        <v>-0.47999998927116394</v>
      </c>
      <c r="AF44" s="200"/>
      <c r="AG44" s="200"/>
      <c r="AH44" s="48">
        <f>-ABS(AE44)*TAN(ACOS(AI7))</f>
        <v>-0.31999999284744252</v>
      </c>
      <c r="AI44" s="48"/>
      <c r="AJ44" s="170"/>
      <c r="AK44" s="198">
        <f>IF(OR(AK26=0,AQ7=0),0,ABS(1000*AM44/(SQRT(3)*AK26*AQ7)))</f>
        <v>49.973979081119282</v>
      </c>
      <c r="AL44" s="199"/>
      <c r="AM44" s="200">
        <v>-0.47999998927116394</v>
      </c>
      <c r="AN44" s="200"/>
      <c r="AO44" s="200"/>
      <c r="AP44" s="48">
        <f>-ABS(AM44)*TAN(ACOS(AQ7))</f>
        <v>-0.23999999463558197</v>
      </c>
      <c r="AQ44" s="48"/>
      <c r="AR44" s="170"/>
      <c r="AS44" s="198">
        <f>IF(OR(AS26=0,AY7=0),0,ABS(1000*AU44/(SQRT(3)*AS26*AY7)))</f>
        <v>64.966175597968814</v>
      </c>
      <c r="AT44" s="199"/>
      <c r="AU44" s="200">
        <v>-0.62400001287460327</v>
      </c>
      <c r="AV44" s="200"/>
      <c r="AW44" s="200"/>
      <c r="AX44" s="48">
        <f>-ABS(AU44)*TAN(ACOS(AY7))</f>
        <v>-0.31200000643730164</v>
      </c>
      <c r="AY44" s="48"/>
      <c r="AZ44" s="170"/>
    </row>
    <row r="45" spans="1:52" x14ac:dyDescent="0.2">
      <c r="A45" s="168" t="s">
        <v>354</v>
      </c>
      <c r="B45" s="169"/>
      <c r="C45" s="169"/>
      <c r="D45" s="169"/>
      <c r="E45" s="17">
        <v>48.8</v>
      </c>
      <c r="F45" s="17">
        <v>0.5</v>
      </c>
      <c r="G45" s="17">
        <v>49</v>
      </c>
      <c r="H45" s="17">
        <v>5</v>
      </c>
      <c r="I45" s="17">
        <v>49.8</v>
      </c>
      <c r="J45" s="17">
        <v>50</v>
      </c>
      <c r="K45" s="17"/>
      <c r="L45" s="3"/>
      <c r="M45" s="46" t="s">
        <v>96</v>
      </c>
      <c r="N45" s="47"/>
      <c r="O45" s="164">
        <v>0</v>
      </c>
      <c r="P45" s="164"/>
      <c r="Q45" s="164"/>
      <c r="R45" s="164">
        <v>0</v>
      </c>
      <c r="S45" s="164"/>
      <c r="T45" s="165"/>
      <c r="U45" s="46" t="s">
        <v>96</v>
      </c>
      <c r="V45" s="47"/>
      <c r="W45" s="164">
        <v>0</v>
      </c>
      <c r="X45" s="164"/>
      <c r="Y45" s="164"/>
      <c r="Z45" s="164">
        <v>0</v>
      </c>
      <c r="AA45" s="164"/>
      <c r="AB45" s="165"/>
      <c r="AC45" s="46" t="s">
        <v>96</v>
      </c>
      <c r="AD45" s="47"/>
      <c r="AE45" s="164">
        <v>0</v>
      </c>
      <c r="AF45" s="164"/>
      <c r="AG45" s="164"/>
      <c r="AH45" s="164">
        <v>0</v>
      </c>
      <c r="AI45" s="164"/>
      <c r="AJ45" s="165"/>
      <c r="AK45" s="46" t="s">
        <v>96</v>
      </c>
      <c r="AL45" s="47"/>
      <c r="AM45" s="164">
        <v>0</v>
      </c>
      <c r="AN45" s="164"/>
      <c r="AO45" s="164"/>
      <c r="AP45" s="164">
        <v>0</v>
      </c>
      <c r="AQ45" s="164"/>
      <c r="AR45" s="165"/>
      <c r="AS45" s="46" t="s">
        <v>96</v>
      </c>
      <c r="AT45" s="47"/>
      <c r="AU45" s="164">
        <v>0</v>
      </c>
      <c r="AV45" s="164"/>
      <c r="AW45" s="164"/>
      <c r="AX45" s="164">
        <v>0</v>
      </c>
      <c r="AY45" s="164"/>
      <c r="AZ45" s="165"/>
    </row>
    <row r="46" spans="1:52" ht="13.5" thickBot="1" x14ac:dyDescent="0.25">
      <c r="A46" s="171" t="s">
        <v>40</v>
      </c>
      <c r="B46" s="172"/>
      <c r="C46" s="172"/>
      <c r="D46" s="172"/>
      <c r="E46" s="173"/>
      <c r="F46" s="173"/>
      <c r="G46" s="173"/>
      <c r="H46" s="173"/>
      <c r="I46" s="173"/>
      <c r="J46" s="173"/>
      <c r="K46" s="173"/>
      <c r="L46" s="174"/>
      <c r="M46" s="84"/>
      <c r="N46" s="175"/>
      <c r="O46" s="82">
        <f>SUM(O33:Q45)</f>
        <v>0.26999994367361069</v>
      </c>
      <c r="P46" s="82"/>
      <c r="Q46" s="82"/>
      <c r="R46" s="82">
        <f>SUM(R33:T45)</f>
        <v>0.10799998462200053</v>
      </c>
      <c r="S46" s="82"/>
      <c r="T46" s="176"/>
      <c r="U46" s="84"/>
      <c r="V46" s="175"/>
      <c r="W46" s="82">
        <f>SUM(W33:Y45)</f>
        <v>9.5999978482723236E-2</v>
      </c>
      <c r="X46" s="82"/>
      <c r="Y46" s="82"/>
      <c r="Z46" s="82">
        <f>SUM(Z33:AB45)</f>
        <v>5.4857133156587801E-2</v>
      </c>
      <c r="AA46" s="82"/>
      <c r="AB46" s="176"/>
      <c r="AC46" s="84"/>
      <c r="AD46" s="175"/>
      <c r="AE46" s="82">
        <f>SUM(AE33:AG45)</f>
        <v>-0.16199991852045059</v>
      </c>
      <c r="AF46" s="82"/>
      <c r="AG46" s="82"/>
      <c r="AH46" s="82">
        <f>SUM(AH33:AJ45)</f>
        <v>-0.10799994568029983</v>
      </c>
      <c r="AI46" s="82"/>
      <c r="AJ46" s="176"/>
      <c r="AK46" s="84"/>
      <c r="AL46" s="175"/>
      <c r="AM46" s="82">
        <f>SUM(AM33:AO45)</f>
        <v>-4.1999928653240204E-2</v>
      </c>
      <c r="AN46" s="82"/>
      <c r="AO46" s="82"/>
      <c r="AP46" s="82">
        <f>SUM(AP33:AR45)</f>
        <v>-2.0999964326620102E-2</v>
      </c>
      <c r="AQ46" s="82"/>
      <c r="AR46" s="176"/>
      <c r="AS46" s="84"/>
      <c r="AT46" s="175"/>
      <c r="AU46" s="82">
        <f>SUM(AU33:AW45)</f>
        <v>0.44400011003017426</v>
      </c>
      <c r="AV46" s="82"/>
      <c r="AW46" s="82"/>
      <c r="AX46" s="82">
        <f>SUM(AX33:AZ45)</f>
        <v>0.22200005501508713</v>
      </c>
      <c r="AY46" s="82"/>
      <c r="AZ46" s="176"/>
    </row>
    <row r="47" spans="1:52" x14ac:dyDescent="0.2">
      <c r="A47" s="156" t="s">
        <v>41</v>
      </c>
      <c r="B47" s="157"/>
      <c r="C47" s="157"/>
      <c r="D47" s="157"/>
      <c r="E47" s="158"/>
      <c r="F47" s="158"/>
      <c r="G47" s="158"/>
      <c r="H47" s="158"/>
      <c r="I47" s="158"/>
      <c r="J47" s="158"/>
      <c r="K47" s="158"/>
      <c r="L47" s="159"/>
      <c r="M47" s="160"/>
      <c r="N47" s="161"/>
      <c r="O47" s="162"/>
      <c r="P47" s="162"/>
      <c r="Q47" s="162"/>
      <c r="R47" s="162"/>
      <c r="S47" s="162"/>
      <c r="T47" s="163"/>
      <c r="U47" s="160"/>
      <c r="V47" s="161"/>
      <c r="W47" s="162"/>
      <c r="X47" s="162"/>
      <c r="Y47" s="162"/>
      <c r="Z47" s="162"/>
      <c r="AA47" s="162"/>
      <c r="AB47" s="163"/>
      <c r="AC47" s="160"/>
      <c r="AD47" s="161"/>
      <c r="AE47" s="162"/>
      <c r="AF47" s="162"/>
      <c r="AG47" s="162"/>
      <c r="AH47" s="162"/>
      <c r="AI47" s="162"/>
      <c r="AJ47" s="163"/>
      <c r="AK47" s="160"/>
      <c r="AL47" s="161"/>
      <c r="AM47" s="162"/>
      <c r="AN47" s="162"/>
      <c r="AO47" s="162"/>
      <c r="AP47" s="162"/>
      <c r="AQ47" s="162"/>
      <c r="AR47" s="163"/>
      <c r="AS47" s="160"/>
      <c r="AT47" s="161"/>
      <c r="AU47" s="162"/>
      <c r="AV47" s="162"/>
      <c r="AW47" s="162"/>
      <c r="AX47" s="162"/>
      <c r="AY47" s="162"/>
      <c r="AZ47" s="163"/>
    </row>
    <row r="48" spans="1:52" x14ac:dyDescent="0.2">
      <c r="A48" s="168" t="s">
        <v>42</v>
      </c>
      <c r="B48" s="169"/>
      <c r="C48" s="169"/>
      <c r="D48" s="169"/>
      <c r="E48" s="17"/>
      <c r="F48" s="17"/>
      <c r="G48" s="17"/>
      <c r="H48" s="17"/>
      <c r="I48" s="17"/>
      <c r="J48" s="17"/>
      <c r="K48" s="17"/>
      <c r="L48" s="3"/>
      <c r="M48" s="166">
        <f>M10</f>
        <v>215.49741160634869</v>
      </c>
      <c r="N48" s="167"/>
      <c r="O48" s="164">
        <f>O10</f>
        <v>2.1600000858306885</v>
      </c>
      <c r="P48" s="164"/>
      <c r="Q48" s="164"/>
      <c r="R48" s="164">
        <f>Q10</f>
        <v>0.72000002861022949</v>
      </c>
      <c r="S48" s="164"/>
      <c r="T48" s="165"/>
      <c r="U48" s="166">
        <f>U10</f>
        <v>366.97884735839204</v>
      </c>
      <c r="V48" s="167"/>
      <c r="W48" s="164">
        <f>W10</f>
        <v>3.5999999046325684</v>
      </c>
      <c r="X48" s="164"/>
      <c r="Y48" s="164"/>
      <c r="Z48" s="164">
        <f>Y10</f>
        <v>1.440000057220459</v>
      </c>
      <c r="AA48" s="164"/>
      <c r="AB48" s="165"/>
      <c r="AC48" s="166">
        <f>AC10</f>
        <v>314.13874912088096</v>
      </c>
      <c r="AD48" s="167"/>
      <c r="AE48" s="164">
        <f>AE10</f>
        <v>3.2400000095367432</v>
      </c>
      <c r="AF48" s="164"/>
      <c r="AG48" s="164"/>
      <c r="AH48" s="164">
        <f>AG10</f>
        <v>0.72000002861022949</v>
      </c>
      <c r="AI48" s="164"/>
      <c r="AJ48" s="165"/>
      <c r="AK48" s="166">
        <f>AK10</f>
        <v>355.73392569013248</v>
      </c>
      <c r="AL48" s="167"/>
      <c r="AM48" s="164">
        <f>AM10</f>
        <v>3.5999999046325684</v>
      </c>
      <c r="AN48" s="164"/>
      <c r="AO48" s="164"/>
      <c r="AP48" s="164">
        <f>AO10</f>
        <v>1.0800000429153442</v>
      </c>
      <c r="AQ48" s="164"/>
      <c r="AR48" s="165"/>
      <c r="AS48" s="166">
        <f>AS10</f>
        <v>388.49347275292308</v>
      </c>
      <c r="AT48" s="167"/>
      <c r="AU48" s="164">
        <f>AU10</f>
        <v>3.9600000381469727</v>
      </c>
      <c r="AV48" s="164"/>
      <c r="AW48" s="164"/>
      <c r="AX48" s="164">
        <f>AW10</f>
        <v>1.0800000429153442</v>
      </c>
      <c r="AY48" s="164"/>
      <c r="AZ48" s="165"/>
    </row>
    <row r="49" spans="1:52" x14ac:dyDescent="0.2">
      <c r="A49" s="168" t="s">
        <v>118</v>
      </c>
      <c r="B49" s="169"/>
      <c r="C49" s="169"/>
      <c r="D49" s="169"/>
      <c r="E49" s="17"/>
      <c r="F49" s="17"/>
      <c r="G49" s="17"/>
      <c r="H49" s="17"/>
      <c r="I49" s="17"/>
      <c r="J49" s="17"/>
      <c r="K49" s="17"/>
      <c r="L49" s="3"/>
      <c r="M49" s="166" t="s">
        <v>96</v>
      </c>
      <c r="N49" s="167"/>
      <c r="O49" s="164">
        <v>0</v>
      </c>
      <c r="P49" s="164"/>
      <c r="Q49" s="164"/>
      <c r="R49" s="164">
        <v>0</v>
      </c>
      <c r="S49" s="164"/>
      <c r="T49" s="165"/>
      <c r="U49" s="166" t="s">
        <v>96</v>
      </c>
      <c r="V49" s="167"/>
      <c r="W49" s="164">
        <v>0</v>
      </c>
      <c r="X49" s="164"/>
      <c r="Y49" s="164"/>
      <c r="Z49" s="164">
        <v>0</v>
      </c>
      <c r="AA49" s="164"/>
      <c r="AB49" s="165"/>
      <c r="AC49" s="166" t="s">
        <v>96</v>
      </c>
      <c r="AD49" s="167"/>
      <c r="AE49" s="164">
        <v>0</v>
      </c>
      <c r="AF49" s="164"/>
      <c r="AG49" s="164"/>
      <c r="AH49" s="164">
        <v>0</v>
      </c>
      <c r="AI49" s="164"/>
      <c r="AJ49" s="165"/>
      <c r="AK49" s="166" t="s">
        <v>96</v>
      </c>
      <c r="AL49" s="167"/>
      <c r="AM49" s="164">
        <v>0</v>
      </c>
      <c r="AN49" s="164"/>
      <c r="AO49" s="164"/>
      <c r="AP49" s="164">
        <v>0</v>
      </c>
      <c r="AQ49" s="164"/>
      <c r="AR49" s="165"/>
      <c r="AS49" s="166" t="s">
        <v>96</v>
      </c>
      <c r="AT49" s="167"/>
      <c r="AU49" s="164">
        <v>0</v>
      </c>
      <c r="AV49" s="164"/>
      <c r="AW49" s="164"/>
      <c r="AX49" s="164">
        <v>0</v>
      </c>
      <c r="AY49" s="164"/>
      <c r="AZ49" s="165"/>
    </row>
    <row r="50" spans="1:52" x14ac:dyDescent="0.2">
      <c r="A50" s="168" t="s">
        <v>355</v>
      </c>
      <c r="B50" s="169"/>
      <c r="C50" s="169"/>
      <c r="D50" s="169"/>
      <c r="E50" s="17">
        <v>48.8</v>
      </c>
      <c r="F50" s="17">
        <v>0.5</v>
      </c>
      <c r="G50" s="17">
        <v>49</v>
      </c>
      <c r="H50" s="17">
        <v>5</v>
      </c>
      <c r="I50" s="17">
        <v>49.8</v>
      </c>
      <c r="J50" s="17">
        <v>50</v>
      </c>
      <c r="K50" s="17"/>
      <c r="L50" s="3"/>
      <c r="M50" s="198">
        <f>IF(OR(M27=0,S10=0),0,ABS(1000*O50/(SQRT(3)*M27*S10)))</f>
        <v>35.91623526772478</v>
      </c>
      <c r="N50" s="199"/>
      <c r="O50" s="200">
        <v>-0.36000001430511475</v>
      </c>
      <c r="P50" s="200"/>
      <c r="Q50" s="200"/>
      <c r="R50" s="48">
        <f>-ABS(O50)*TAN(ACOS(S10))</f>
        <v>-0.12000000476837165</v>
      </c>
      <c r="S50" s="48"/>
      <c r="T50" s="170"/>
      <c r="U50" s="198">
        <f>IF(OR(U27=0,AA10=0),0,ABS(1000*W50/(SQRT(3)*U27*AA10)))</f>
        <v>70.949243660595457</v>
      </c>
      <c r="V50" s="199"/>
      <c r="W50" s="200">
        <v>-0.69599997997283936</v>
      </c>
      <c r="X50" s="200"/>
      <c r="Y50" s="200"/>
      <c r="Z50" s="48">
        <f>-ABS(W50)*TAN(ACOS(AA10))</f>
        <v>-0.2784000104268391</v>
      </c>
      <c r="AA50" s="48"/>
      <c r="AB50" s="170"/>
      <c r="AC50" s="198">
        <f>IF(OR(AC27=0,AI10=0),0,ABS(1000*AE50/(SQRT(3)*AC27*AI10)))</f>
        <v>67.481655078169979</v>
      </c>
      <c r="AD50" s="199"/>
      <c r="AE50" s="200">
        <v>-0.69599997997283936</v>
      </c>
      <c r="AF50" s="200"/>
      <c r="AG50" s="200"/>
      <c r="AH50" s="48">
        <f>-ABS(AE50)*TAN(ACOS(AI10))</f>
        <v>-0.15466666790683553</v>
      </c>
      <c r="AI50" s="48"/>
      <c r="AJ50" s="170"/>
      <c r="AK50" s="198">
        <f>IF(OR(AK27=0,AQ10=0),0,ABS(1000*AM50/(SQRT(3)*AK27*AQ10)))</f>
        <v>71.146789849892016</v>
      </c>
      <c r="AL50" s="199"/>
      <c r="AM50" s="200">
        <v>-0.72000002861022949</v>
      </c>
      <c r="AN50" s="200"/>
      <c r="AO50" s="200"/>
      <c r="AP50" s="48">
        <f>-ABS(AM50)*TAN(ACOS(AQ10))</f>
        <v>-0.21600002288818457</v>
      </c>
      <c r="AQ50" s="48"/>
      <c r="AR50" s="170"/>
      <c r="AS50" s="198">
        <f>IF(OR(AS27=0,AY10=0),0,ABS(1000*AU50/(SQRT(3)*AS27*AY10)))</f>
        <v>84.762213619132709</v>
      </c>
      <c r="AT50" s="199"/>
      <c r="AU50" s="200">
        <v>-0.86400002241134644</v>
      </c>
      <c r="AV50" s="200"/>
      <c r="AW50" s="200"/>
      <c r="AX50" s="48">
        <f>-ABS(AU50)*TAN(ACOS(AY10))</f>
        <v>-0.23563637684199423</v>
      </c>
      <c r="AY50" s="48"/>
      <c r="AZ50" s="170"/>
    </row>
    <row r="51" spans="1:52" x14ac:dyDescent="0.2">
      <c r="A51" s="168" t="s">
        <v>356</v>
      </c>
      <c r="B51" s="169"/>
      <c r="C51" s="169"/>
      <c r="D51" s="169"/>
      <c r="E51" s="17">
        <v>48.8</v>
      </c>
      <c r="F51" s="17">
        <v>0.5</v>
      </c>
      <c r="G51" s="17">
        <v>49</v>
      </c>
      <c r="H51" s="17">
        <v>5</v>
      </c>
      <c r="I51" s="17">
        <v>49.8</v>
      </c>
      <c r="J51" s="17">
        <v>50</v>
      </c>
      <c r="K51" s="17"/>
      <c r="L51" s="3"/>
      <c r="M51" s="198">
        <f>IF(OR(M27=0,S10=0),0,ABS(1000*O51/(SQRT(3)*M27*S10)))</f>
        <v>23.944155358500993</v>
      </c>
      <c r="N51" s="199"/>
      <c r="O51" s="200">
        <v>-0.23999999463558197</v>
      </c>
      <c r="P51" s="200"/>
      <c r="Q51" s="200"/>
      <c r="R51" s="48">
        <f>-ABS(O51)*TAN(ACOS(S10))</f>
        <v>-7.9999998211860712E-2</v>
      </c>
      <c r="S51" s="48"/>
      <c r="T51" s="170"/>
      <c r="U51" s="198">
        <f>IF(OR(U27=0,AA10=0),0,ABS(1000*W51/(SQRT(3)*U27*AA10)))</f>
        <v>29.358307302590376</v>
      </c>
      <c r="V51" s="199"/>
      <c r="W51" s="200">
        <v>-0.28799998760223389</v>
      </c>
      <c r="X51" s="200"/>
      <c r="Y51" s="200"/>
      <c r="Z51" s="48">
        <f>-ABS(W51)*TAN(ACOS(AA10))</f>
        <v>-0.11520000267028793</v>
      </c>
      <c r="AA51" s="48"/>
      <c r="AB51" s="170"/>
      <c r="AC51" s="198">
        <f>IF(OR(AC27=0,AI10=0),0,ABS(1000*AE51/(SQRT(3)*AC27*AI10)))</f>
        <v>23.269536383309958</v>
      </c>
      <c r="AD51" s="199"/>
      <c r="AE51" s="200">
        <v>-0.23999999463558197</v>
      </c>
      <c r="AF51" s="200"/>
      <c r="AG51" s="200"/>
      <c r="AH51" s="48">
        <f>-ABS(AE51)*TAN(ACOS(AI10))</f>
        <v>-5.3333334103533213E-2</v>
      </c>
      <c r="AI51" s="48"/>
      <c r="AJ51" s="170"/>
      <c r="AK51" s="198">
        <f>IF(OR(AK27=0,AQ10=0),0,ABS(1000*AM51/(SQRT(3)*AK27*AQ10)))</f>
        <v>18.972476704321348</v>
      </c>
      <c r="AL51" s="199"/>
      <c r="AM51" s="200">
        <v>-0.19200000166893005</v>
      </c>
      <c r="AN51" s="200"/>
      <c r="AO51" s="200"/>
      <c r="AP51" s="48">
        <f>-ABS(AM51)*TAN(ACOS(AQ10))</f>
        <v>-5.760000431537643E-2</v>
      </c>
      <c r="AQ51" s="48"/>
      <c r="AR51" s="170"/>
      <c r="AS51" s="198">
        <f>IF(OR(AS27=0,AY10=0),0,ABS(1000*AU51/(SQRT(3)*AS27*AY10)))</f>
        <v>23.545058201638248</v>
      </c>
      <c r="AT51" s="199"/>
      <c r="AU51" s="200">
        <v>-0.23999999463558197</v>
      </c>
      <c r="AV51" s="200"/>
      <c r="AW51" s="200"/>
      <c r="AX51" s="48">
        <f>-ABS(AU51)*TAN(ACOS(AY10))</f>
        <v>-6.545454596192371E-2</v>
      </c>
      <c r="AY51" s="48"/>
      <c r="AZ51" s="170"/>
    </row>
    <row r="52" spans="1:52" x14ac:dyDescent="0.2">
      <c r="A52" s="168" t="s">
        <v>357</v>
      </c>
      <c r="B52" s="169"/>
      <c r="C52" s="169"/>
      <c r="D52" s="169"/>
      <c r="E52" s="17">
        <v>48.8</v>
      </c>
      <c r="F52" s="17">
        <v>0.5</v>
      </c>
      <c r="G52" s="17">
        <v>49</v>
      </c>
      <c r="H52" s="17">
        <v>5</v>
      </c>
      <c r="I52" s="17">
        <v>49.8</v>
      </c>
      <c r="J52" s="17">
        <v>50</v>
      </c>
      <c r="K52" s="17"/>
      <c r="L52" s="3"/>
      <c r="M52" s="198">
        <f>IF(OR(M27=0,S10=0),0,ABS(1000*O52/(SQRT(3)*M27*S10)))</f>
        <v>4.7888312203650845</v>
      </c>
      <c r="N52" s="199"/>
      <c r="O52" s="200">
        <v>-4.8000000417232513E-2</v>
      </c>
      <c r="P52" s="200"/>
      <c r="Q52" s="200"/>
      <c r="R52" s="48">
        <f>-ABS(O52)*TAN(ACOS(S10))</f>
        <v>-1.6000000139077514E-2</v>
      </c>
      <c r="S52" s="48"/>
      <c r="T52" s="170"/>
      <c r="U52" s="198">
        <f>IF(OR(U27=0,AA10=0),0,ABS(1000*W52/(SQRT(3)*U27*AA10)))</f>
        <v>4.8930514702655765</v>
      </c>
      <c r="V52" s="199"/>
      <c r="W52" s="200">
        <v>-4.8000000417232513E-2</v>
      </c>
      <c r="X52" s="200"/>
      <c r="Y52" s="200"/>
      <c r="Z52" s="48">
        <f>-ABS(W52)*TAN(ACOS(AA10))</f>
        <v>-1.9200001438458802E-2</v>
      </c>
      <c r="AA52" s="48"/>
      <c r="AB52" s="170"/>
      <c r="AC52" s="198">
        <f>IF(OR(AC27=0,AI10=0),0,ABS(1000*AE52/(SQRT(3)*AC27*AI10)))</f>
        <v>4.6539074211382916</v>
      </c>
      <c r="AD52" s="199"/>
      <c r="AE52" s="200">
        <v>-4.8000000417232513E-2</v>
      </c>
      <c r="AF52" s="200"/>
      <c r="AG52" s="200"/>
      <c r="AH52" s="48">
        <f>-ABS(AE52)*TAN(ACOS(AI10))</f>
        <v>-1.066666715184357E-2</v>
      </c>
      <c r="AI52" s="48"/>
      <c r="AJ52" s="170"/>
      <c r="AK52" s="198">
        <f>IF(OR(AK27=0,AQ10=0),0,ABS(1000*AM52/(SQRT(3)*AK27*AQ10)))</f>
        <v>4.7431191760803371</v>
      </c>
      <c r="AL52" s="199"/>
      <c r="AM52" s="200">
        <v>-4.8000000417232513E-2</v>
      </c>
      <c r="AN52" s="200"/>
      <c r="AO52" s="200"/>
      <c r="AP52" s="48">
        <f>-ABS(AM52)*TAN(ACOS(AQ10))</f>
        <v>-1.4400001078844107E-2</v>
      </c>
      <c r="AQ52" s="48"/>
      <c r="AR52" s="170"/>
      <c r="AS52" s="198">
        <f>IF(OR(AS27=0,AY10=0),0,ABS(1000*AU52/(SQRT(3)*AS27*AY10)))</f>
        <v>9.4180235730292292</v>
      </c>
      <c r="AT52" s="199"/>
      <c r="AU52" s="200">
        <v>-9.6000000834465027E-2</v>
      </c>
      <c r="AV52" s="200"/>
      <c r="AW52" s="200"/>
      <c r="AX52" s="48">
        <f>-ABS(AU52)*TAN(ACOS(AY10))</f>
        <v>-2.618181919756012E-2</v>
      </c>
      <c r="AY52" s="48"/>
      <c r="AZ52" s="170"/>
    </row>
    <row r="53" spans="1:52" x14ac:dyDescent="0.2">
      <c r="A53" s="168" t="s">
        <v>358</v>
      </c>
      <c r="B53" s="169"/>
      <c r="C53" s="169"/>
      <c r="D53" s="169"/>
      <c r="E53" s="17">
        <v>48.8</v>
      </c>
      <c r="F53" s="17">
        <v>0.5</v>
      </c>
      <c r="G53" s="17">
        <v>49</v>
      </c>
      <c r="H53" s="17">
        <v>5</v>
      </c>
      <c r="I53" s="17">
        <v>49.8</v>
      </c>
      <c r="J53" s="17">
        <v>50</v>
      </c>
      <c r="K53" s="17"/>
      <c r="L53" s="3"/>
      <c r="M53" s="198">
        <f>IF(OR(M27=0,S10=0),0,ABS(1000*O53/(SQRT(3)*M27*S10)))</f>
        <v>0</v>
      </c>
      <c r="N53" s="199"/>
      <c r="O53" s="200">
        <v>0</v>
      </c>
      <c r="P53" s="200"/>
      <c r="Q53" s="200"/>
      <c r="R53" s="48">
        <f>-ABS(O53)*TAN(ACOS(S10))</f>
        <v>0</v>
      </c>
      <c r="S53" s="48"/>
      <c r="T53" s="170"/>
      <c r="U53" s="198">
        <f>IF(OR(U27=0,AA10=0),0,ABS(1000*W53/(SQRT(3)*U27*AA10)))</f>
        <v>0</v>
      </c>
      <c r="V53" s="199"/>
      <c r="W53" s="200">
        <v>0</v>
      </c>
      <c r="X53" s="200"/>
      <c r="Y53" s="200"/>
      <c r="Z53" s="48">
        <f>-ABS(W53)*TAN(ACOS(AA10))</f>
        <v>0</v>
      </c>
      <c r="AA53" s="48"/>
      <c r="AB53" s="170"/>
      <c r="AC53" s="198">
        <f>IF(OR(AC27=0,AI10=0),0,ABS(1000*AE53/(SQRT(3)*AC27*AI10)))</f>
        <v>0</v>
      </c>
      <c r="AD53" s="199"/>
      <c r="AE53" s="200">
        <v>0</v>
      </c>
      <c r="AF53" s="200"/>
      <c r="AG53" s="200"/>
      <c r="AH53" s="48">
        <f>-ABS(AE53)*TAN(ACOS(AI10))</f>
        <v>0</v>
      </c>
      <c r="AI53" s="48"/>
      <c r="AJ53" s="170"/>
      <c r="AK53" s="198">
        <f>IF(OR(AK27=0,AQ10=0),0,ABS(1000*AM53/(SQRT(3)*AK27*AQ10)))</f>
        <v>0</v>
      </c>
      <c r="AL53" s="199"/>
      <c r="AM53" s="200">
        <v>0</v>
      </c>
      <c r="AN53" s="200"/>
      <c r="AO53" s="200"/>
      <c r="AP53" s="48">
        <f>-ABS(AM53)*TAN(ACOS(AQ10))</f>
        <v>0</v>
      </c>
      <c r="AQ53" s="48"/>
      <c r="AR53" s="170"/>
      <c r="AS53" s="198">
        <f>IF(OR(AS27=0,AY10=0),0,ABS(1000*AU53/(SQRT(3)*AS27*AY10)))</f>
        <v>0</v>
      </c>
      <c r="AT53" s="199"/>
      <c r="AU53" s="200">
        <v>0</v>
      </c>
      <c r="AV53" s="200"/>
      <c r="AW53" s="200"/>
      <c r="AX53" s="48">
        <f>-ABS(AU53)*TAN(ACOS(AY10))</f>
        <v>0</v>
      </c>
      <c r="AY53" s="48"/>
      <c r="AZ53" s="170"/>
    </row>
    <row r="54" spans="1:52" x14ac:dyDescent="0.2">
      <c r="A54" s="168" t="s">
        <v>359</v>
      </c>
      <c r="B54" s="169"/>
      <c r="C54" s="169"/>
      <c r="D54" s="169"/>
      <c r="E54" s="17">
        <v>48.8</v>
      </c>
      <c r="F54" s="17">
        <v>0.5</v>
      </c>
      <c r="G54" s="17">
        <v>49</v>
      </c>
      <c r="H54" s="17">
        <v>5</v>
      </c>
      <c r="I54" s="17">
        <v>49.8</v>
      </c>
      <c r="J54" s="17">
        <v>50</v>
      </c>
      <c r="K54" s="17"/>
      <c r="L54" s="3"/>
      <c r="M54" s="198">
        <f>IF(OR(M27=0,S10=0),0,ABS(1000*O54/(SQRT(3)*M27*S10)))</f>
        <v>0</v>
      </c>
      <c r="N54" s="199"/>
      <c r="O54" s="200">
        <v>0</v>
      </c>
      <c r="P54" s="200"/>
      <c r="Q54" s="200"/>
      <c r="R54" s="48">
        <f>-ABS(O54)*TAN(ACOS(S10))</f>
        <v>0</v>
      </c>
      <c r="S54" s="48"/>
      <c r="T54" s="170"/>
      <c r="U54" s="198">
        <f>IF(OR(U27=0,AA10=0),0,ABS(1000*W54/(SQRT(3)*U27*AA10)))</f>
        <v>0</v>
      </c>
      <c r="V54" s="199"/>
      <c r="W54" s="200">
        <v>0</v>
      </c>
      <c r="X54" s="200"/>
      <c r="Y54" s="200"/>
      <c r="Z54" s="48">
        <f>-ABS(W54)*TAN(ACOS(AA10))</f>
        <v>0</v>
      </c>
      <c r="AA54" s="48"/>
      <c r="AB54" s="170"/>
      <c r="AC54" s="198">
        <f>IF(OR(AC27=0,AI10=0),0,ABS(1000*AE54/(SQRT(3)*AC27*AI10)))</f>
        <v>4.6539074211382916</v>
      </c>
      <c r="AD54" s="199"/>
      <c r="AE54" s="200">
        <v>-4.8000000417232513E-2</v>
      </c>
      <c r="AF54" s="200"/>
      <c r="AG54" s="200"/>
      <c r="AH54" s="48">
        <f>-ABS(AE54)*TAN(ACOS(AI10))</f>
        <v>-1.066666715184357E-2</v>
      </c>
      <c r="AI54" s="48"/>
      <c r="AJ54" s="170"/>
      <c r="AK54" s="198">
        <f>IF(OR(AK27=0,AQ10=0),0,ABS(1000*AM54/(SQRT(3)*AK27*AQ10)))</f>
        <v>0</v>
      </c>
      <c r="AL54" s="199"/>
      <c r="AM54" s="200">
        <v>0</v>
      </c>
      <c r="AN54" s="200"/>
      <c r="AO54" s="200"/>
      <c r="AP54" s="48">
        <f>-ABS(AM54)*TAN(ACOS(AQ10))</f>
        <v>0</v>
      </c>
      <c r="AQ54" s="48"/>
      <c r="AR54" s="170"/>
      <c r="AS54" s="198">
        <f>IF(OR(AS27=0,AY10=0),0,ABS(1000*AU54/(SQRT(3)*AS27*AY10)))</f>
        <v>0</v>
      </c>
      <c r="AT54" s="199"/>
      <c r="AU54" s="200">
        <v>0</v>
      </c>
      <c r="AV54" s="200"/>
      <c r="AW54" s="200"/>
      <c r="AX54" s="48">
        <f>-ABS(AU54)*TAN(ACOS(AY10))</f>
        <v>0</v>
      </c>
      <c r="AY54" s="48"/>
      <c r="AZ54" s="170"/>
    </row>
    <row r="55" spans="1:52" x14ac:dyDescent="0.2">
      <c r="A55" s="168" t="s">
        <v>360</v>
      </c>
      <c r="B55" s="169"/>
      <c r="C55" s="169"/>
      <c r="D55" s="169"/>
      <c r="E55" s="17">
        <v>48.8</v>
      </c>
      <c r="F55" s="17">
        <v>0.5</v>
      </c>
      <c r="G55" s="17">
        <v>49</v>
      </c>
      <c r="H55" s="17">
        <v>5</v>
      </c>
      <c r="I55" s="17">
        <v>49.8</v>
      </c>
      <c r="J55" s="17">
        <v>50</v>
      </c>
      <c r="K55" s="17"/>
      <c r="L55" s="3"/>
      <c r="M55" s="198">
        <f>IF(OR(M27=0,S10=0),0,ABS(1000*O55/(SQRT(3)*M27*S10)))</f>
        <v>4.7888312203650845</v>
      </c>
      <c r="N55" s="199"/>
      <c r="O55" s="200">
        <v>-4.8000000417232513E-2</v>
      </c>
      <c r="P55" s="200"/>
      <c r="Q55" s="200"/>
      <c r="R55" s="48">
        <f>-ABS(O55)*TAN(ACOS(S10))</f>
        <v>-1.6000000139077514E-2</v>
      </c>
      <c r="S55" s="48"/>
      <c r="T55" s="170"/>
      <c r="U55" s="198">
        <f>IF(OR(U27=0,AA10=0),0,ABS(1000*W55/(SQRT(3)*U27*AA10)))</f>
        <v>53.8235654134198</v>
      </c>
      <c r="V55" s="199"/>
      <c r="W55" s="200">
        <v>-0.52799999713897705</v>
      </c>
      <c r="X55" s="200"/>
      <c r="Y55" s="200"/>
      <c r="Z55" s="48">
        <f>-ABS(W55)*TAN(ACOS(AA10))</f>
        <v>-0.21120001284281437</v>
      </c>
      <c r="AA55" s="48"/>
      <c r="AB55" s="170"/>
      <c r="AC55" s="198">
        <f>IF(OR(AC27=0,AI10=0),0,ABS(1000*AE55/(SQRT(3)*AC27*AI10)))</f>
        <v>51.19298091013971</v>
      </c>
      <c r="AD55" s="199"/>
      <c r="AE55" s="200">
        <v>-0.52799999713897705</v>
      </c>
      <c r="AF55" s="200"/>
      <c r="AG55" s="200"/>
      <c r="AH55" s="48">
        <f>-ABS(AE55)*TAN(ACOS(AI10))</f>
        <v>-0.11733333701459463</v>
      </c>
      <c r="AI55" s="48"/>
      <c r="AJ55" s="170"/>
      <c r="AK55" s="198">
        <f>IF(OR(AK27=0,AQ10=0),0,ABS(1000*AM55/(SQRT(3)*AK27*AQ10)))</f>
        <v>42.688073320952022</v>
      </c>
      <c r="AL55" s="199"/>
      <c r="AM55" s="200">
        <v>-0.43200001120567322</v>
      </c>
      <c r="AN55" s="200"/>
      <c r="AO55" s="200"/>
      <c r="AP55" s="48">
        <f>-ABS(AM55)*TAN(ACOS(AQ10))</f>
        <v>-0.12960001194477128</v>
      </c>
      <c r="AQ55" s="48"/>
      <c r="AR55" s="170"/>
      <c r="AS55" s="198">
        <f>IF(OR(AS27=0,AY10=0),0,ABS(1000*AU55/(SQRT(3)*AS27*AY10)))</f>
        <v>32.963081774667479</v>
      </c>
      <c r="AT55" s="199"/>
      <c r="AU55" s="200">
        <v>-0.335999995470047</v>
      </c>
      <c r="AV55" s="200"/>
      <c r="AW55" s="200"/>
      <c r="AX55" s="48">
        <f>-ABS(AU55)*TAN(ACOS(AY10))</f>
        <v>-9.1636365159483826E-2</v>
      </c>
      <c r="AY55" s="48"/>
      <c r="AZ55" s="170"/>
    </row>
    <row r="56" spans="1:52" x14ac:dyDescent="0.2">
      <c r="A56" s="168" t="s">
        <v>361</v>
      </c>
      <c r="B56" s="169"/>
      <c r="C56" s="169"/>
      <c r="D56" s="169"/>
      <c r="E56" s="17">
        <v>48.8</v>
      </c>
      <c r="F56" s="17">
        <v>0.5</v>
      </c>
      <c r="G56" s="17">
        <v>49</v>
      </c>
      <c r="H56" s="17">
        <v>5</v>
      </c>
      <c r="I56" s="17">
        <v>49.8</v>
      </c>
      <c r="J56" s="17">
        <v>50</v>
      </c>
      <c r="K56" s="17"/>
      <c r="L56" s="3"/>
      <c r="M56" s="198">
        <f>IF(OR(M27=0,S10=0),0,ABS(1000*O56/(SQRT(3)*M27*S10)))</f>
        <v>46.691103469404041</v>
      </c>
      <c r="N56" s="199"/>
      <c r="O56" s="200">
        <v>-0.46799999475479126</v>
      </c>
      <c r="P56" s="200"/>
      <c r="Q56" s="200"/>
      <c r="R56" s="48">
        <f>-ABS(O56)*TAN(ACOS(S10))</f>
        <v>-0.15599999825159719</v>
      </c>
      <c r="S56" s="48"/>
      <c r="T56" s="170"/>
      <c r="U56" s="198">
        <f>IF(OR(U27=0,AA10=0),0,ABS(1000*W56/(SQRT(3)*U27*AA10)))</f>
        <v>55.046830749366208</v>
      </c>
      <c r="V56" s="199"/>
      <c r="W56" s="200">
        <v>-0.54000002145767212</v>
      </c>
      <c r="X56" s="200"/>
      <c r="Y56" s="200"/>
      <c r="Z56" s="48">
        <f>-ABS(W56)*TAN(ACOS(AA10))</f>
        <v>-0.21600002288818448</v>
      </c>
      <c r="AA56" s="48"/>
      <c r="AB56" s="170"/>
      <c r="AC56" s="198">
        <f>IF(OR(AC27=0,AI10=0),0,ABS(1000*AE56/(SQRT(3)*AC27*AI10)))</f>
        <v>59.337317994154844</v>
      </c>
      <c r="AD56" s="199"/>
      <c r="AE56" s="200">
        <v>-0.6119999885559082</v>
      </c>
      <c r="AF56" s="200"/>
      <c r="AG56" s="200"/>
      <c r="AH56" s="48">
        <f>-ABS(AE56)*TAN(ACOS(AI10))</f>
        <v>-0.13600000246071509</v>
      </c>
      <c r="AI56" s="48"/>
      <c r="AJ56" s="170"/>
      <c r="AK56" s="198">
        <f>IF(OR(AK27=0,AQ10=0),0,ABS(1000*AM56/(SQRT(3)*AK27*AQ10)))</f>
        <v>60.474767838509074</v>
      </c>
      <c r="AL56" s="199"/>
      <c r="AM56" s="200">
        <v>-0.6119999885559082</v>
      </c>
      <c r="AN56" s="200"/>
      <c r="AO56" s="200"/>
      <c r="AP56" s="48">
        <f>-ABS(AM56)*TAN(ACOS(AQ10))</f>
        <v>-0.18360000872612012</v>
      </c>
      <c r="AQ56" s="48"/>
      <c r="AR56" s="170"/>
      <c r="AS56" s="198">
        <f>IF(OR(AS27=0,AY10=0),0,ABS(1000*AU56/(SQRT(3)*AS27*AY10)))</f>
        <v>74.166933262067005</v>
      </c>
      <c r="AT56" s="199"/>
      <c r="AU56" s="200">
        <v>-0.75599998235702515</v>
      </c>
      <c r="AV56" s="200"/>
      <c r="AW56" s="200"/>
      <c r="AX56" s="48">
        <f>-ABS(AU56)*TAN(ACOS(AY10))</f>
        <v>-0.20618181957686202</v>
      </c>
      <c r="AY56" s="48"/>
      <c r="AZ56" s="170"/>
    </row>
    <row r="57" spans="1:52" x14ac:dyDescent="0.2">
      <c r="A57" s="168" t="s">
        <v>362</v>
      </c>
      <c r="B57" s="169"/>
      <c r="C57" s="169"/>
      <c r="D57" s="169"/>
      <c r="E57" s="17"/>
      <c r="F57" s="17"/>
      <c r="G57" s="17"/>
      <c r="H57" s="17"/>
      <c r="I57" s="17"/>
      <c r="J57" s="17"/>
      <c r="K57" s="17"/>
      <c r="L57" s="3"/>
      <c r="M57" s="198">
        <f>IF(OR(M27=0,S10=0),0,ABS(1000*O57/(SQRT(3)*M27*S10)))</f>
        <v>3.591623229442706</v>
      </c>
      <c r="N57" s="199"/>
      <c r="O57" s="200">
        <v>-3.5999998450279236E-2</v>
      </c>
      <c r="P57" s="200"/>
      <c r="Q57" s="200"/>
      <c r="R57" s="48">
        <f>-ABS(O57)*TAN(ACOS(S10))</f>
        <v>-1.1999999483426419E-2</v>
      </c>
      <c r="S57" s="48"/>
      <c r="T57" s="170"/>
      <c r="U57" s="198">
        <f>IF(OR(U27=0,AA10=0),0,ABS(1000*W57/(SQRT(3)*U27*AA10)))</f>
        <v>5.5046829989864667</v>
      </c>
      <c r="V57" s="199"/>
      <c r="W57" s="200">
        <v>-5.4000001400709152E-2</v>
      </c>
      <c r="X57" s="200"/>
      <c r="Y57" s="200"/>
      <c r="Z57" s="48">
        <f>-ABS(W57)*TAN(ACOS(AA10))</f>
        <v>-2.1600001990795207E-2</v>
      </c>
      <c r="AA57" s="48"/>
      <c r="AB57" s="170"/>
      <c r="AC57" s="198">
        <f>IF(OR(AC27=0,AI10=0),0,ABS(1000*AE57/(SQRT(3)*AC27*AI10)))</f>
        <v>0</v>
      </c>
      <c r="AD57" s="199"/>
      <c r="AE57" s="200">
        <v>0</v>
      </c>
      <c r="AF57" s="200"/>
      <c r="AG57" s="200"/>
      <c r="AH57" s="48">
        <f>-ABS(AE57)*TAN(ACOS(AI10))</f>
        <v>0</v>
      </c>
      <c r="AI57" s="48"/>
      <c r="AJ57" s="170"/>
      <c r="AK57" s="198">
        <f>IF(OR(AK27=0,AQ10=0),0,ABS(1000*AM57/(SQRT(3)*AK27*AQ10)))</f>
        <v>3.5573391980030058</v>
      </c>
      <c r="AL57" s="199"/>
      <c r="AM57" s="200">
        <v>-3.5999998450279236E-2</v>
      </c>
      <c r="AN57" s="200"/>
      <c r="AO57" s="200"/>
      <c r="AP57" s="48">
        <f>-ABS(AM57)*TAN(ACOS(AQ10))</f>
        <v>-1.0800000250339498E-2</v>
      </c>
      <c r="AQ57" s="48"/>
      <c r="AR57" s="170"/>
      <c r="AS57" s="198">
        <f>IF(OR(AS27=0,AY10=0),0,ABS(1000*AU57/(SQRT(3)*AS27*AY10)))</f>
        <v>5.2976383511957943</v>
      </c>
      <c r="AT57" s="199"/>
      <c r="AU57" s="200">
        <v>-5.4000001400709152E-2</v>
      </c>
      <c r="AV57" s="200"/>
      <c r="AW57" s="200"/>
      <c r="AX57" s="48">
        <f>-ABS(AU57)*TAN(ACOS(AY10))</f>
        <v>-1.472727355262464E-2</v>
      </c>
      <c r="AY57" s="48"/>
      <c r="AZ57" s="170"/>
    </row>
    <row r="58" spans="1:52" x14ac:dyDescent="0.2">
      <c r="A58" s="168" t="s">
        <v>363</v>
      </c>
      <c r="B58" s="169"/>
      <c r="C58" s="169"/>
      <c r="D58" s="169"/>
      <c r="E58" s="17"/>
      <c r="F58" s="17"/>
      <c r="G58" s="17"/>
      <c r="H58" s="17"/>
      <c r="I58" s="17"/>
      <c r="J58" s="17"/>
      <c r="K58" s="17"/>
      <c r="L58" s="3"/>
      <c r="M58" s="198">
        <f>IF(OR(M27=0,S10=0),0,ABS(1000*O58/(SQRT(3)*M27*S10)))</f>
        <v>43.099481726610193</v>
      </c>
      <c r="N58" s="199"/>
      <c r="O58" s="200">
        <v>-0.43200001120567322</v>
      </c>
      <c r="P58" s="200"/>
      <c r="Q58" s="200"/>
      <c r="R58" s="48">
        <f>-ABS(O58)*TAN(ACOS(S10))</f>
        <v>-0.14400000373522451</v>
      </c>
      <c r="S58" s="48"/>
      <c r="T58" s="170"/>
      <c r="U58" s="198">
        <f>IF(OR(U27=0,AA10=0),0,ABS(1000*W58/(SQRT(3)*U27*AA10)))</f>
        <v>58.716614605180752</v>
      </c>
      <c r="V58" s="199"/>
      <c r="W58" s="200">
        <v>-0.57599997520446777</v>
      </c>
      <c r="X58" s="200"/>
      <c r="Y58" s="200"/>
      <c r="Z58" s="48">
        <f>-ABS(W58)*TAN(ACOS(AA10))</f>
        <v>-0.23040000534057586</v>
      </c>
      <c r="AA58" s="48"/>
      <c r="AB58" s="170"/>
      <c r="AC58" s="198">
        <f>IF(OR(AC27=0,AI10=0),0,ABS(1000*AE58/(SQRT(3)*AC27*AI10)))</f>
        <v>55.846886164133501</v>
      </c>
      <c r="AD58" s="199"/>
      <c r="AE58" s="200">
        <v>-0.57599997520446777</v>
      </c>
      <c r="AF58" s="200"/>
      <c r="AG58" s="200"/>
      <c r="AH58" s="48">
        <f>-ABS(AE58)*TAN(ACOS(AI10))</f>
        <v>-0.12799999919938429</v>
      </c>
      <c r="AI58" s="48"/>
      <c r="AJ58" s="170"/>
      <c r="AK58" s="198">
        <f>IF(OR(AK27=0,AQ10=0),0,ABS(1000*AM58/(SQRT(3)*AK27*AQ10)))</f>
        <v>61.660550025273366</v>
      </c>
      <c r="AL58" s="199"/>
      <c r="AM58" s="200">
        <v>-0.62400001287460327</v>
      </c>
      <c r="AN58" s="200"/>
      <c r="AO58" s="200"/>
      <c r="AP58" s="48">
        <f>-ABS(AM58)*TAN(ACOS(AQ10))</f>
        <v>-0.18720001626014771</v>
      </c>
      <c r="AQ58" s="48"/>
      <c r="AR58" s="170"/>
      <c r="AS58" s="198">
        <f>IF(OR(AS27=0,AY10=0),0,ABS(1000*AU58/(SQRT(3)*AS27*AY10)))</f>
        <v>80.053198177943969</v>
      </c>
      <c r="AT58" s="199"/>
      <c r="AU58" s="200">
        <v>-0.81599998474121094</v>
      </c>
      <c r="AV58" s="200"/>
      <c r="AW58" s="200"/>
      <c r="AX58" s="48">
        <f>-ABS(AU58)*TAN(ACOS(AY10))</f>
        <v>-0.22254545708333123</v>
      </c>
      <c r="AY58" s="48"/>
      <c r="AZ58" s="170"/>
    </row>
    <row r="59" spans="1:52" x14ac:dyDescent="0.2">
      <c r="A59" s="168" t="s">
        <v>364</v>
      </c>
      <c r="B59" s="169"/>
      <c r="C59" s="169"/>
      <c r="D59" s="169"/>
      <c r="E59" s="17">
        <v>48.8</v>
      </c>
      <c r="F59" s="17">
        <v>0.5</v>
      </c>
      <c r="G59" s="17">
        <v>49</v>
      </c>
      <c r="H59" s="17">
        <v>5</v>
      </c>
      <c r="I59" s="17">
        <v>49.8</v>
      </c>
      <c r="J59" s="17">
        <v>50</v>
      </c>
      <c r="K59" s="17"/>
      <c r="L59" s="3"/>
      <c r="M59" s="198">
        <f>IF(OR(M27=0,S10=0),0,ABS(1000*O59/(SQRT(3)*M27*S10)))</f>
        <v>57.465971671083295</v>
      </c>
      <c r="N59" s="199"/>
      <c r="O59" s="200">
        <v>-0.57599997520446777</v>
      </c>
      <c r="P59" s="200"/>
      <c r="Q59" s="200"/>
      <c r="R59" s="48">
        <f>-ABS(O59)*TAN(ACOS(S10))</f>
        <v>-0.19199999173482271</v>
      </c>
      <c r="S59" s="48"/>
      <c r="T59" s="170"/>
      <c r="U59" s="198">
        <f>IF(OR(U27=0,AA10=0),0,ABS(1000*W59/(SQRT(3)*U27*AA10)))</f>
        <v>73.395774332488273</v>
      </c>
      <c r="V59" s="199"/>
      <c r="W59" s="200">
        <v>-0.72000002861022949</v>
      </c>
      <c r="X59" s="200"/>
      <c r="Y59" s="200"/>
      <c r="Z59" s="48">
        <f>-ABS(W59)*TAN(ACOS(AA10))</f>
        <v>-0.28800003051757933</v>
      </c>
      <c r="AA59" s="48"/>
      <c r="AB59" s="170"/>
      <c r="AC59" s="198">
        <f>IF(OR(AC27=0,AI10=0),0,ABS(1000*AE59/(SQRT(3)*AC27*AI10)))</f>
        <v>69.808613484218881</v>
      </c>
      <c r="AD59" s="199"/>
      <c r="AE59" s="200">
        <v>-0.72000002861022949</v>
      </c>
      <c r="AF59" s="200"/>
      <c r="AG59" s="200"/>
      <c r="AH59" s="48">
        <f>-ABS(AE59)*TAN(ACOS(AI10))</f>
        <v>-0.16000001224470747</v>
      </c>
      <c r="AI59" s="48"/>
      <c r="AJ59" s="170"/>
      <c r="AK59" s="198">
        <f>IF(OR(AK27=0,AQ10=0),0,ABS(1000*AM59/(SQRT(3)*AK27*AQ10)))</f>
        <v>75.889906817285393</v>
      </c>
      <c r="AL59" s="199"/>
      <c r="AM59" s="200">
        <v>-0.76800000667572021</v>
      </c>
      <c r="AN59" s="200"/>
      <c r="AO59" s="200"/>
      <c r="AP59" s="48">
        <f>-ABS(AM59)*TAN(ACOS(AQ10))</f>
        <v>-0.23040001726150572</v>
      </c>
      <c r="AQ59" s="48"/>
      <c r="AR59" s="170"/>
      <c r="AS59" s="198">
        <f>IF(OR(AS27=0,AY10=0),0,ABS(1000*AU59/(SQRT(3)*AS27*AY10)))</f>
        <v>89.471223212842844</v>
      </c>
      <c r="AT59" s="199"/>
      <c r="AU59" s="200">
        <v>-0.91200000047683716</v>
      </c>
      <c r="AV59" s="200"/>
      <c r="AW59" s="200"/>
      <c r="AX59" s="48">
        <f>-ABS(AU59)*TAN(ACOS(AY10))</f>
        <v>-0.24872728034484454</v>
      </c>
      <c r="AY59" s="48"/>
      <c r="AZ59" s="170"/>
    </row>
    <row r="60" spans="1:52" x14ac:dyDescent="0.2">
      <c r="A60" s="168" t="s">
        <v>365</v>
      </c>
      <c r="B60" s="169"/>
      <c r="C60" s="169"/>
      <c r="D60" s="169"/>
      <c r="E60" s="17"/>
      <c r="F60" s="17"/>
      <c r="G60" s="17"/>
      <c r="H60" s="17"/>
      <c r="I60" s="17"/>
      <c r="J60" s="17"/>
      <c r="K60" s="17"/>
      <c r="L60" s="3"/>
      <c r="M60" s="198">
        <f>IF(OR(M27=0,S10=0),0,ABS(1000*O60/(SQRT(3)*M27*S10)))</f>
        <v>3.591623229442706</v>
      </c>
      <c r="N60" s="199"/>
      <c r="O60" s="200">
        <v>-3.5999998450279236E-2</v>
      </c>
      <c r="P60" s="200"/>
      <c r="Q60" s="200"/>
      <c r="R60" s="48">
        <f>-ABS(O60)*TAN(ACOS(S10))</f>
        <v>-1.1999999483426419E-2</v>
      </c>
      <c r="S60" s="48"/>
      <c r="T60" s="170"/>
      <c r="U60" s="198">
        <f>IF(OR(U27=0,AA10=0),0,ABS(1000*W60/(SQRT(3)*U27*AA10)))</f>
        <v>3.669788412823797</v>
      </c>
      <c r="V60" s="199"/>
      <c r="W60" s="200">
        <v>-3.5999998450279236E-2</v>
      </c>
      <c r="X60" s="200"/>
      <c r="Y60" s="200"/>
      <c r="Z60" s="48">
        <f>-ABS(W60)*TAN(ACOS(AA10))</f>
        <v>-1.4400000333785992E-2</v>
      </c>
      <c r="AA60" s="48"/>
      <c r="AB60" s="170"/>
      <c r="AC60" s="198">
        <f>IF(OR(AC27=0,AI10=0),0,ABS(1000*AE60/(SQRT(3)*AC27*AI10)))</f>
        <v>5.2356459390782657</v>
      </c>
      <c r="AD60" s="199"/>
      <c r="AE60" s="200">
        <v>-5.4000001400709152E-2</v>
      </c>
      <c r="AF60" s="200"/>
      <c r="AG60" s="200"/>
      <c r="AH60" s="48">
        <f>-ABS(AE60)*TAN(ACOS(AI10))</f>
        <v>-1.2000000752784595E-2</v>
      </c>
      <c r="AI60" s="48"/>
      <c r="AJ60" s="170"/>
      <c r="AK60" s="198">
        <f>IF(OR(AK27=0,AQ10=0),0,ABS(1000*AM60/(SQRT(3)*AK27*AQ10)))</f>
        <v>5.3360091651190027</v>
      </c>
      <c r="AL60" s="199"/>
      <c r="AM60" s="200">
        <v>-5.4000001400709152E-2</v>
      </c>
      <c r="AN60" s="200"/>
      <c r="AO60" s="200"/>
      <c r="AP60" s="48">
        <f>-ABS(AM60)*TAN(ACOS(AQ10))</f>
        <v>-1.620000149309641E-2</v>
      </c>
      <c r="AQ60" s="48"/>
      <c r="AR60" s="170"/>
      <c r="AS60" s="198">
        <f>IF(OR(AS27=0,AY10=0),0,ABS(1000*AU60/(SQRT(3)*AS27*AY10)))</f>
        <v>5.2976383511957943</v>
      </c>
      <c r="AT60" s="199"/>
      <c r="AU60" s="200">
        <v>-5.4000001400709152E-2</v>
      </c>
      <c r="AV60" s="200"/>
      <c r="AW60" s="200"/>
      <c r="AX60" s="48">
        <f>-ABS(AU60)*TAN(ACOS(AY10))</f>
        <v>-1.472727355262464E-2</v>
      </c>
      <c r="AY60" s="48"/>
      <c r="AZ60" s="170"/>
    </row>
    <row r="61" spans="1:52" x14ac:dyDescent="0.2">
      <c r="A61" s="168" t="s">
        <v>366</v>
      </c>
      <c r="B61" s="169"/>
      <c r="C61" s="169"/>
      <c r="D61" s="169"/>
      <c r="E61" s="17">
        <v>48.8</v>
      </c>
      <c r="F61" s="17">
        <v>0.5</v>
      </c>
      <c r="G61" s="17">
        <v>49</v>
      </c>
      <c r="H61" s="17">
        <v>5</v>
      </c>
      <c r="I61" s="17">
        <v>49.8</v>
      </c>
      <c r="J61" s="17">
        <v>50</v>
      </c>
      <c r="K61" s="17"/>
      <c r="L61" s="3"/>
      <c r="M61" s="46" t="s">
        <v>96</v>
      </c>
      <c r="N61" s="47"/>
      <c r="O61" s="164">
        <v>0</v>
      </c>
      <c r="P61" s="164"/>
      <c r="Q61" s="164"/>
      <c r="R61" s="164">
        <v>0</v>
      </c>
      <c r="S61" s="164"/>
      <c r="T61" s="165"/>
      <c r="U61" s="46" t="s">
        <v>96</v>
      </c>
      <c r="V61" s="47"/>
      <c r="W61" s="164">
        <v>0</v>
      </c>
      <c r="X61" s="164"/>
      <c r="Y61" s="164"/>
      <c r="Z61" s="164">
        <v>0</v>
      </c>
      <c r="AA61" s="164"/>
      <c r="AB61" s="165"/>
      <c r="AC61" s="46" t="s">
        <v>96</v>
      </c>
      <c r="AD61" s="47"/>
      <c r="AE61" s="164">
        <v>0</v>
      </c>
      <c r="AF61" s="164"/>
      <c r="AG61" s="164"/>
      <c r="AH61" s="164">
        <v>0</v>
      </c>
      <c r="AI61" s="164"/>
      <c r="AJ61" s="165"/>
      <c r="AK61" s="46" t="s">
        <v>96</v>
      </c>
      <c r="AL61" s="47"/>
      <c r="AM61" s="164">
        <v>0</v>
      </c>
      <c r="AN61" s="164"/>
      <c r="AO61" s="164"/>
      <c r="AP61" s="164">
        <v>0</v>
      </c>
      <c r="AQ61" s="164"/>
      <c r="AR61" s="165"/>
      <c r="AS61" s="46" t="s">
        <v>96</v>
      </c>
      <c r="AT61" s="47"/>
      <c r="AU61" s="164">
        <v>0</v>
      </c>
      <c r="AV61" s="164"/>
      <c r="AW61" s="164"/>
      <c r="AX61" s="164">
        <v>0</v>
      </c>
      <c r="AY61" s="164"/>
      <c r="AZ61" s="165"/>
    </row>
    <row r="62" spans="1:52" ht="13.5" thickBot="1" x14ac:dyDescent="0.25">
      <c r="A62" s="171" t="s">
        <v>43</v>
      </c>
      <c r="B62" s="172"/>
      <c r="C62" s="172"/>
      <c r="D62" s="172"/>
      <c r="E62" s="173"/>
      <c r="F62" s="173"/>
      <c r="G62" s="173"/>
      <c r="H62" s="173"/>
      <c r="I62" s="173"/>
      <c r="J62" s="173"/>
      <c r="K62" s="173"/>
      <c r="L62" s="174"/>
      <c r="M62" s="84"/>
      <c r="N62" s="175"/>
      <c r="O62" s="82">
        <f>SUM(O48:Q61)</f>
        <v>-8.3999902009963989E-2</v>
      </c>
      <c r="P62" s="82"/>
      <c r="Q62" s="82"/>
      <c r="R62" s="82">
        <f>SUM(R48:T61)</f>
        <v>-2.7999967336655246E-2</v>
      </c>
      <c r="S62" s="82"/>
      <c r="T62" s="176"/>
      <c r="U62" s="84"/>
      <c r="V62" s="175"/>
      <c r="W62" s="82">
        <f>SUM(W48:Y61)</f>
        <v>0.11399991437792778</v>
      </c>
      <c r="X62" s="82"/>
      <c r="Y62" s="82"/>
      <c r="Z62" s="82">
        <f>SUM(Z48:AB61)</f>
        <v>4.5599968771137783E-2</v>
      </c>
      <c r="AA62" s="82"/>
      <c r="AB62" s="176"/>
      <c r="AC62" s="84"/>
      <c r="AD62" s="175"/>
      <c r="AE62" s="82">
        <f>SUM(AE48:AG61)</f>
        <v>-0.28199995681643486</v>
      </c>
      <c r="AF62" s="82"/>
      <c r="AG62" s="82"/>
      <c r="AH62" s="82">
        <f>SUM(AH48:AJ61)</f>
        <v>-6.2666659376012596E-2</v>
      </c>
      <c r="AI62" s="82"/>
      <c r="AJ62" s="176"/>
      <c r="AK62" s="84"/>
      <c r="AL62" s="175"/>
      <c r="AM62" s="82">
        <f>SUM(AM48:AO61)</f>
        <v>0.113999854773283</v>
      </c>
      <c r="AN62" s="82"/>
      <c r="AO62" s="82"/>
      <c r="AP62" s="82">
        <f>SUM(AP48:AR61)</f>
        <v>3.4199958696958306E-2</v>
      </c>
      <c r="AQ62" s="82"/>
      <c r="AR62" s="176"/>
      <c r="AS62" s="84"/>
      <c r="AT62" s="175"/>
      <c r="AU62" s="82">
        <f>SUM(AU48:AW61)</f>
        <v>-0.16799994558095932</v>
      </c>
      <c r="AV62" s="82"/>
      <c r="AW62" s="82"/>
      <c r="AX62" s="82">
        <f>SUM(AX48:AZ61)</f>
        <v>-4.5818168355904673E-2</v>
      </c>
      <c r="AY62" s="82"/>
      <c r="AZ62" s="176"/>
    </row>
    <row r="63" spans="1:52" x14ac:dyDescent="0.2">
      <c r="A63" s="156" t="s">
        <v>195</v>
      </c>
      <c r="B63" s="157"/>
      <c r="C63" s="157"/>
      <c r="D63" s="157"/>
      <c r="E63" s="158"/>
      <c r="F63" s="158"/>
      <c r="G63" s="158"/>
      <c r="H63" s="158"/>
      <c r="I63" s="158"/>
      <c r="J63" s="158"/>
      <c r="K63" s="158"/>
      <c r="L63" s="159"/>
      <c r="M63" s="160"/>
      <c r="N63" s="161"/>
      <c r="O63" s="162"/>
      <c r="P63" s="162"/>
      <c r="Q63" s="162"/>
      <c r="R63" s="162"/>
      <c r="S63" s="162"/>
      <c r="T63" s="163"/>
      <c r="U63" s="160"/>
      <c r="V63" s="161"/>
      <c r="W63" s="162"/>
      <c r="X63" s="162"/>
      <c r="Y63" s="162"/>
      <c r="Z63" s="162"/>
      <c r="AA63" s="162"/>
      <c r="AB63" s="163"/>
      <c r="AC63" s="160"/>
      <c r="AD63" s="161"/>
      <c r="AE63" s="162"/>
      <c r="AF63" s="162"/>
      <c r="AG63" s="162"/>
      <c r="AH63" s="162"/>
      <c r="AI63" s="162"/>
      <c r="AJ63" s="163"/>
      <c r="AK63" s="160"/>
      <c r="AL63" s="161"/>
      <c r="AM63" s="162"/>
      <c r="AN63" s="162"/>
      <c r="AO63" s="162"/>
      <c r="AP63" s="162"/>
      <c r="AQ63" s="162"/>
      <c r="AR63" s="163"/>
      <c r="AS63" s="160"/>
      <c r="AT63" s="161"/>
      <c r="AU63" s="162"/>
      <c r="AV63" s="162"/>
      <c r="AW63" s="162"/>
      <c r="AX63" s="162"/>
      <c r="AY63" s="162"/>
      <c r="AZ63" s="163"/>
    </row>
    <row r="64" spans="1:52" x14ac:dyDescent="0.2">
      <c r="A64" s="168" t="s">
        <v>196</v>
      </c>
      <c r="B64" s="169"/>
      <c r="C64" s="169"/>
      <c r="D64" s="169"/>
      <c r="E64" s="17"/>
      <c r="F64" s="17"/>
      <c r="G64" s="17"/>
      <c r="H64" s="17"/>
      <c r="I64" s="17"/>
      <c r="J64" s="17"/>
      <c r="K64" s="17"/>
      <c r="L64" s="3"/>
      <c r="M64" s="166">
        <f>M13</f>
        <v>37.480486637934249</v>
      </c>
      <c r="N64" s="167"/>
      <c r="O64" s="164">
        <f>O13</f>
        <v>0.18000000715255737</v>
      </c>
      <c r="P64" s="164"/>
      <c r="Q64" s="164"/>
      <c r="R64" s="164">
        <f>Q13</f>
        <v>0.36000001430511475</v>
      </c>
      <c r="S64" s="164"/>
      <c r="T64" s="165"/>
      <c r="U64" s="166">
        <f>U13</f>
        <v>187.40242077849899</v>
      </c>
      <c r="V64" s="167"/>
      <c r="W64" s="164">
        <f>W13</f>
        <v>0.89999997615814209</v>
      </c>
      <c r="X64" s="164"/>
      <c r="Y64" s="164"/>
      <c r="Z64" s="164">
        <f>Y13</f>
        <v>1.7999999523162842</v>
      </c>
      <c r="AA64" s="164"/>
      <c r="AB64" s="165"/>
      <c r="AC64" s="166">
        <f>AC13</f>
        <v>0</v>
      </c>
      <c r="AD64" s="167"/>
      <c r="AE64" s="164">
        <f>AE13</f>
        <v>0</v>
      </c>
      <c r="AF64" s="164"/>
      <c r="AG64" s="164"/>
      <c r="AH64" s="164">
        <f>AG13</f>
        <v>0</v>
      </c>
      <c r="AI64" s="164"/>
      <c r="AJ64" s="165"/>
      <c r="AK64" s="166">
        <f>AK13</f>
        <v>16.76178319043871</v>
      </c>
      <c r="AL64" s="167"/>
      <c r="AM64" s="164">
        <f>AM13</f>
        <v>0.18000000715255737</v>
      </c>
      <c r="AN64" s="164"/>
      <c r="AO64" s="164"/>
      <c r="AP64" s="164">
        <f>AO13</f>
        <v>0</v>
      </c>
      <c r="AQ64" s="164"/>
      <c r="AR64" s="165"/>
      <c r="AS64" s="166">
        <f>AS13</f>
        <v>0</v>
      </c>
      <c r="AT64" s="167"/>
      <c r="AU64" s="164">
        <f>AU13</f>
        <v>0</v>
      </c>
      <c r="AV64" s="164"/>
      <c r="AW64" s="164"/>
      <c r="AX64" s="164">
        <f>AW13</f>
        <v>0</v>
      </c>
      <c r="AY64" s="164"/>
      <c r="AZ64" s="165"/>
    </row>
    <row r="65" spans="1:52" x14ac:dyDescent="0.2">
      <c r="A65" s="168" t="s">
        <v>367</v>
      </c>
      <c r="B65" s="169"/>
      <c r="C65" s="169"/>
      <c r="D65" s="169"/>
      <c r="E65" s="17">
        <v>48.8</v>
      </c>
      <c r="F65" s="17">
        <v>0.5</v>
      </c>
      <c r="G65" s="17">
        <v>49</v>
      </c>
      <c r="H65" s="17">
        <v>5</v>
      </c>
      <c r="I65" s="17">
        <v>49.8</v>
      </c>
      <c r="J65" s="17">
        <v>50</v>
      </c>
      <c r="K65" s="17"/>
      <c r="L65" s="3"/>
      <c r="M65" s="198">
        <f>IF(OR(M28=0,S13=0),0,ABS(1000*O65/(SQRT(3)*M28*S13)))</f>
        <v>0</v>
      </c>
      <c r="N65" s="199"/>
      <c r="O65" s="200">
        <v>0</v>
      </c>
      <c r="P65" s="200"/>
      <c r="Q65" s="200"/>
      <c r="R65" s="48">
        <f>-ABS(O65)*TAN(ACOS(S13))</f>
        <v>0</v>
      </c>
      <c r="S65" s="48"/>
      <c r="T65" s="170"/>
      <c r="U65" s="198">
        <f>IF(OR(U28=0,AA13=0),0,ABS(1000*W65/(SQRT(3)*U28*AA13)))</f>
        <v>0</v>
      </c>
      <c r="V65" s="199"/>
      <c r="W65" s="200">
        <v>0</v>
      </c>
      <c r="X65" s="200"/>
      <c r="Y65" s="200"/>
      <c r="Z65" s="48">
        <f>-ABS(W65)*TAN(ACOS(AA13))</f>
        <v>0</v>
      </c>
      <c r="AA65" s="48"/>
      <c r="AB65" s="170"/>
      <c r="AC65" s="46">
        <v>0</v>
      </c>
      <c r="AD65" s="47"/>
      <c r="AE65" s="200">
        <v>0</v>
      </c>
      <c r="AF65" s="200"/>
      <c r="AG65" s="200"/>
      <c r="AH65" s="48">
        <f>-ABS(AE65)*TAN(ACOS(AI13))</f>
        <v>0</v>
      </c>
      <c r="AI65" s="48"/>
      <c r="AJ65" s="170"/>
      <c r="AK65" s="198">
        <f>IF(OR(AK28=0,AQ13=0),0,ABS(1000*AM65/(SQRT(3)*AK28*AQ13)))</f>
        <v>0</v>
      </c>
      <c r="AL65" s="199"/>
      <c r="AM65" s="200">
        <v>0</v>
      </c>
      <c r="AN65" s="200"/>
      <c r="AO65" s="200"/>
      <c r="AP65" s="48">
        <f>-ABS(AM65)*TAN(ACOS(AQ13))</f>
        <v>0</v>
      </c>
      <c r="AQ65" s="48"/>
      <c r="AR65" s="170"/>
      <c r="AS65" s="46">
        <v>0</v>
      </c>
      <c r="AT65" s="47"/>
      <c r="AU65" s="200">
        <v>0</v>
      </c>
      <c r="AV65" s="200"/>
      <c r="AW65" s="200"/>
      <c r="AX65" s="48">
        <f>-ABS(AU65)*TAN(ACOS(AY13))</f>
        <v>0</v>
      </c>
      <c r="AY65" s="48"/>
      <c r="AZ65" s="170"/>
    </row>
    <row r="66" spans="1:52" x14ac:dyDescent="0.2">
      <c r="A66" s="168" t="s">
        <v>368</v>
      </c>
      <c r="B66" s="169"/>
      <c r="C66" s="169"/>
      <c r="D66" s="169"/>
      <c r="E66" s="17"/>
      <c r="F66" s="17"/>
      <c r="G66" s="17"/>
      <c r="H66" s="17"/>
      <c r="I66" s="17"/>
      <c r="J66" s="17"/>
      <c r="K66" s="17"/>
      <c r="L66" s="3"/>
      <c r="M66" s="198">
        <f>IF(OR(M28=0,S13=0),0,ABS(1000*O66/(SQRT(3)*M28*S13)))</f>
        <v>0</v>
      </c>
      <c r="N66" s="199"/>
      <c r="O66" s="200">
        <v>0</v>
      </c>
      <c r="P66" s="200"/>
      <c r="Q66" s="200"/>
      <c r="R66" s="48">
        <f>-ABS(O66)*TAN(ACOS(S13))</f>
        <v>0</v>
      </c>
      <c r="S66" s="48"/>
      <c r="T66" s="170"/>
      <c r="U66" s="198">
        <f>IF(OR(U28=0,AA13=0),0,ABS(1000*W66/(SQRT(3)*U28*AA13)))</f>
        <v>0</v>
      </c>
      <c r="V66" s="199"/>
      <c r="W66" s="200">
        <v>0</v>
      </c>
      <c r="X66" s="200"/>
      <c r="Y66" s="200"/>
      <c r="Z66" s="48">
        <f>-ABS(W66)*TAN(ACOS(AA13))</f>
        <v>0</v>
      </c>
      <c r="AA66" s="48"/>
      <c r="AB66" s="170"/>
      <c r="AC66" s="46">
        <v>0</v>
      </c>
      <c r="AD66" s="47"/>
      <c r="AE66" s="200">
        <v>0</v>
      </c>
      <c r="AF66" s="200"/>
      <c r="AG66" s="200"/>
      <c r="AH66" s="48">
        <f>-ABS(AE66)*TAN(ACOS(AI13))</f>
        <v>0</v>
      </c>
      <c r="AI66" s="48"/>
      <c r="AJ66" s="170"/>
      <c r="AK66" s="198">
        <f>IF(OR(AK28=0,AQ13=0),0,ABS(1000*AM66/(SQRT(3)*AK28*AQ13)))</f>
        <v>0</v>
      </c>
      <c r="AL66" s="199"/>
      <c r="AM66" s="200">
        <v>0</v>
      </c>
      <c r="AN66" s="200"/>
      <c r="AO66" s="200"/>
      <c r="AP66" s="48">
        <f>-ABS(AM66)*TAN(ACOS(AQ13))</f>
        <v>0</v>
      </c>
      <c r="AQ66" s="48"/>
      <c r="AR66" s="170"/>
      <c r="AS66" s="46">
        <v>0</v>
      </c>
      <c r="AT66" s="47"/>
      <c r="AU66" s="200">
        <v>0</v>
      </c>
      <c r="AV66" s="200"/>
      <c r="AW66" s="200"/>
      <c r="AX66" s="48">
        <f>-ABS(AU66)*TAN(ACOS(AY13))</f>
        <v>0</v>
      </c>
      <c r="AY66" s="48"/>
      <c r="AZ66" s="170"/>
    </row>
    <row r="67" spans="1:52" x14ac:dyDescent="0.2">
      <c r="A67" s="168" t="s">
        <v>369</v>
      </c>
      <c r="B67" s="169"/>
      <c r="C67" s="169"/>
      <c r="D67" s="169"/>
      <c r="E67" s="17">
        <v>48.8</v>
      </c>
      <c r="F67" s="17">
        <v>0.5</v>
      </c>
      <c r="G67" s="17">
        <v>49</v>
      </c>
      <c r="H67" s="17">
        <v>5</v>
      </c>
      <c r="I67" s="17">
        <v>49.8</v>
      </c>
      <c r="J67" s="17">
        <v>50</v>
      </c>
      <c r="K67" s="17"/>
      <c r="L67" s="3"/>
      <c r="M67" s="198">
        <f>IF(OR(M28=0,S13=0),0,ABS(1000*O67/(SQRT(3)*M28*S13)))</f>
        <v>37.480486637934249</v>
      </c>
      <c r="N67" s="199"/>
      <c r="O67" s="200">
        <v>-0.18000000715255737</v>
      </c>
      <c r="P67" s="200"/>
      <c r="Q67" s="200"/>
      <c r="R67" s="48">
        <f>-ABS(O67)*TAN(ACOS(S13))</f>
        <v>-0.36000001430511447</v>
      </c>
      <c r="S67" s="48"/>
      <c r="T67" s="170"/>
      <c r="U67" s="198">
        <f>IF(OR(U28=0,AA13=0),0,ABS(1000*W67/(SQRT(3)*U28*AA13)))</f>
        <v>187.40242077849899</v>
      </c>
      <c r="V67" s="199"/>
      <c r="W67" s="200">
        <v>-0.89999997615814209</v>
      </c>
      <c r="X67" s="200"/>
      <c r="Y67" s="200"/>
      <c r="Z67" s="48">
        <f>-ABS(W67)*TAN(ACOS(AA13))</f>
        <v>-1.7999999523162828</v>
      </c>
      <c r="AA67" s="48"/>
      <c r="AB67" s="170"/>
      <c r="AC67" s="46">
        <v>0</v>
      </c>
      <c r="AD67" s="47"/>
      <c r="AE67" s="200">
        <v>0</v>
      </c>
      <c r="AF67" s="200"/>
      <c r="AG67" s="200"/>
      <c r="AH67" s="48">
        <f>-ABS(AE67)*TAN(ACOS(AI13))</f>
        <v>0</v>
      </c>
      <c r="AI67" s="48"/>
      <c r="AJ67" s="170"/>
      <c r="AK67" s="198">
        <f>IF(OR(AK28=0,AQ13=0),0,ABS(1000*AM67/(SQRT(3)*AK28*AQ13)))</f>
        <v>0</v>
      </c>
      <c r="AL67" s="199"/>
      <c r="AM67" s="200">
        <v>0</v>
      </c>
      <c r="AN67" s="200"/>
      <c r="AO67" s="200"/>
      <c r="AP67" s="48">
        <f>-ABS(AM67)*TAN(ACOS(AQ13))</f>
        <v>0</v>
      </c>
      <c r="AQ67" s="48"/>
      <c r="AR67" s="170"/>
      <c r="AS67" s="46">
        <v>0</v>
      </c>
      <c r="AT67" s="47"/>
      <c r="AU67" s="200">
        <v>0</v>
      </c>
      <c r="AV67" s="200"/>
      <c r="AW67" s="200"/>
      <c r="AX67" s="48">
        <f>-ABS(AU67)*TAN(ACOS(AY13))</f>
        <v>0</v>
      </c>
      <c r="AY67" s="48"/>
      <c r="AZ67" s="170"/>
    </row>
    <row r="68" spans="1:52" ht="13.5" thickBot="1" x14ac:dyDescent="0.25">
      <c r="A68" s="177" t="s">
        <v>201</v>
      </c>
      <c r="B68" s="178"/>
      <c r="C68" s="178"/>
      <c r="D68" s="178"/>
      <c r="E68" s="179"/>
      <c r="F68" s="179"/>
      <c r="G68" s="179"/>
      <c r="H68" s="179"/>
      <c r="I68" s="179"/>
      <c r="J68" s="179"/>
      <c r="K68" s="179"/>
      <c r="L68" s="180"/>
      <c r="M68" s="181"/>
      <c r="N68" s="182"/>
      <c r="O68" s="183">
        <f>SUM(O64:Q67)</f>
        <v>0</v>
      </c>
      <c r="P68" s="183"/>
      <c r="Q68" s="183"/>
      <c r="R68" s="183">
        <f>SUM(R64:T67)</f>
        <v>0</v>
      </c>
      <c r="S68" s="183"/>
      <c r="T68" s="184"/>
      <c r="U68" s="181"/>
      <c r="V68" s="182"/>
      <c r="W68" s="183">
        <f>SUM(W64:Y67)</f>
        <v>0</v>
      </c>
      <c r="X68" s="183"/>
      <c r="Y68" s="183"/>
      <c r="Z68" s="183">
        <f>SUM(Z64:AB67)</f>
        <v>0</v>
      </c>
      <c r="AA68" s="183"/>
      <c r="AB68" s="184"/>
      <c r="AC68" s="181"/>
      <c r="AD68" s="182"/>
      <c r="AE68" s="183">
        <f>SUM(AE64:AG67)</f>
        <v>0</v>
      </c>
      <c r="AF68" s="183"/>
      <c r="AG68" s="183"/>
      <c r="AH68" s="183">
        <f>SUM(AH64:AJ67)</f>
        <v>0</v>
      </c>
      <c r="AI68" s="183"/>
      <c r="AJ68" s="184"/>
      <c r="AK68" s="181"/>
      <c r="AL68" s="182"/>
      <c r="AM68" s="183">
        <f>SUM(AM64:AO67)</f>
        <v>0.18000000715255737</v>
      </c>
      <c r="AN68" s="183"/>
      <c r="AO68" s="183"/>
      <c r="AP68" s="183">
        <f>SUM(AP64:AR67)</f>
        <v>0</v>
      </c>
      <c r="AQ68" s="183"/>
      <c r="AR68" s="184"/>
      <c r="AS68" s="181"/>
      <c r="AT68" s="182"/>
      <c r="AU68" s="183">
        <f>SUM(AU64:AW67)</f>
        <v>0</v>
      </c>
      <c r="AV68" s="183"/>
      <c r="AW68" s="183"/>
      <c r="AX68" s="183">
        <f>SUM(AX64:AZ67)</f>
        <v>0</v>
      </c>
      <c r="AY68" s="183"/>
      <c r="AZ68" s="184"/>
    </row>
    <row r="69" spans="1:52" ht="13.5" thickBot="1" x14ac:dyDescent="0.25">
      <c r="A69" s="185" t="s">
        <v>44</v>
      </c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7"/>
      <c r="M69" s="188"/>
      <c r="N69" s="189"/>
      <c r="O69" s="190">
        <f>SUM(O33:Q45)+SUM(O48:Q61)+SUM(O64:Q67)</f>
        <v>0.1860000416636467</v>
      </c>
      <c r="P69" s="190"/>
      <c r="Q69" s="190"/>
      <c r="R69" s="190">
        <f>SUM(R33:T45)+SUM(R48:T61)+SUM(R64:T67)</f>
        <v>8.0000017285345282E-2</v>
      </c>
      <c r="S69" s="190"/>
      <c r="T69" s="191"/>
      <c r="U69" s="188"/>
      <c r="V69" s="189"/>
      <c r="W69" s="190">
        <f>SUM(W33:Y45)+SUM(W48:Y61)+SUM(W64:Y67)</f>
        <v>0.20999989286065102</v>
      </c>
      <c r="X69" s="190"/>
      <c r="Y69" s="190"/>
      <c r="Z69" s="190">
        <f>SUM(Z33:AB45)+SUM(Z48:AB61)+SUM(Z64:AB67)</f>
        <v>0.10045710192772558</v>
      </c>
      <c r="AA69" s="190"/>
      <c r="AB69" s="191"/>
      <c r="AC69" s="188"/>
      <c r="AD69" s="189"/>
      <c r="AE69" s="190">
        <f>SUM(AE33:AG45)+SUM(AE48:AG61)+SUM(AE64:AG67)</f>
        <v>-0.44399987533688545</v>
      </c>
      <c r="AF69" s="190"/>
      <c r="AG69" s="190"/>
      <c r="AH69" s="190">
        <f>SUM(AH33:AJ45)+SUM(AH48:AJ61)+SUM(AH64:AJ67)</f>
        <v>-0.17066660505631243</v>
      </c>
      <c r="AI69" s="190"/>
      <c r="AJ69" s="191"/>
      <c r="AK69" s="188"/>
      <c r="AL69" s="189"/>
      <c r="AM69" s="190">
        <f>SUM(AM33:AO45)+SUM(AM48:AO61)+SUM(AM64:AO67)</f>
        <v>0.25199993327260017</v>
      </c>
      <c r="AN69" s="190"/>
      <c r="AO69" s="190"/>
      <c r="AP69" s="190">
        <f>SUM(AP33:AR45)+SUM(AP48:AR61)+SUM(AP64:AR67)</f>
        <v>1.3199994370338204E-2</v>
      </c>
      <c r="AQ69" s="190"/>
      <c r="AR69" s="191"/>
      <c r="AS69" s="188"/>
      <c r="AT69" s="189"/>
      <c r="AU69" s="190">
        <f>SUM(AU33:AW45)+SUM(AU48:AW61)+SUM(AU64:AW67)</f>
        <v>0.27600016444921494</v>
      </c>
      <c r="AV69" s="190"/>
      <c r="AW69" s="190"/>
      <c r="AX69" s="190">
        <f>SUM(AX33:AZ45)+SUM(AX48:AZ61)+SUM(AX64:AZ67)</f>
        <v>0.17618188665918244</v>
      </c>
      <c r="AY69" s="190"/>
      <c r="AZ69" s="191"/>
    </row>
    <row r="70" spans="1:52" ht="13.5" thickBot="1" x14ac:dyDescent="0.25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</row>
    <row r="71" spans="1:52" ht="13.5" thickBot="1" x14ac:dyDescent="0.25">
      <c r="A71" s="195" t="s">
        <v>45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7"/>
      <c r="M71" s="192" t="s">
        <v>370</v>
      </c>
      <c r="N71" s="193"/>
      <c r="O71" s="193"/>
      <c r="P71" s="193"/>
      <c r="Q71" s="193"/>
      <c r="R71" s="193"/>
      <c r="S71" s="193"/>
      <c r="T71" s="194"/>
      <c r="U71" s="192" t="s">
        <v>371</v>
      </c>
      <c r="V71" s="193"/>
      <c r="W71" s="193"/>
      <c r="X71" s="193"/>
      <c r="Y71" s="193"/>
      <c r="Z71" s="193"/>
      <c r="AA71" s="193"/>
      <c r="AB71" s="194"/>
      <c r="AC71" s="192" t="s">
        <v>371</v>
      </c>
      <c r="AD71" s="193"/>
      <c r="AE71" s="193"/>
      <c r="AF71" s="193"/>
      <c r="AG71" s="193"/>
      <c r="AH71" s="193"/>
      <c r="AI71" s="193"/>
      <c r="AJ71" s="194"/>
      <c r="AK71" s="192" t="s">
        <v>371</v>
      </c>
      <c r="AL71" s="193"/>
      <c r="AM71" s="193"/>
      <c r="AN71" s="193"/>
      <c r="AO71" s="193"/>
      <c r="AP71" s="193"/>
      <c r="AQ71" s="193"/>
      <c r="AR71" s="194"/>
      <c r="AS71" s="192" t="s">
        <v>372</v>
      </c>
      <c r="AT71" s="193"/>
      <c r="AU71" s="193"/>
      <c r="AV71" s="193"/>
      <c r="AW71" s="193"/>
      <c r="AX71" s="193"/>
      <c r="AY71" s="193"/>
      <c r="AZ71" s="194"/>
    </row>
    <row r="77" spans="1:52" s="22" customFormat="1" x14ac:dyDescent="0.2">
      <c r="F77" s="22" t="s">
        <v>552</v>
      </c>
    </row>
    <row r="78" spans="1:52" s="22" customFormat="1" x14ac:dyDescent="0.2">
      <c r="F78" s="22" t="s">
        <v>548</v>
      </c>
      <c r="AB78" s="22" t="s">
        <v>549</v>
      </c>
    </row>
    <row r="79" spans="1:52" s="22" customFormat="1" x14ac:dyDescent="0.2"/>
    <row r="80" spans="1:52" s="22" customFormat="1" x14ac:dyDescent="0.2"/>
    <row r="81" spans="6:28" s="22" customFormat="1" x14ac:dyDescent="0.2">
      <c r="F81" s="22" t="s">
        <v>553</v>
      </c>
      <c r="AB81" s="22" t="s">
        <v>554</v>
      </c>
    </row>
  </sheetData>
  <mergeCells count="1010"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1:AR1"/>
    <mergeCell ref="A2:AR2"/>
    <mergeCell ref="A3:L3"/>
    <mergeCell ref="M3:T3"/>
    <mergeCell ref="U3:AB3"/>
    <mergeCell ref="AC3:AJ3"/>
    <mergeCell ref="AK3:AR3"/>
    <mergeCell ref="AS5:AT5"/>
    <mergeCell ref="AU5:AV5"/>
    <mergeCell ref="AW5:AX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A7:D8"/>
    <mergeCell ref="E7:F7"/>
    <mergeCell ref="G7:H7"/>
    <mergeCell ref="I7:J7"/>
    <mergeCell ref="K7:L7"/>
    <mergeCell ref="M7:N7"/>
    <mergeCell ref="AX8:AZ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AH8:AJ8"/>
    <mergeCell ref="AK8:AM8"/>
    <mergeCell ref="AN8:AO8"/>
    <mergeCell ref="AP8:AR8"/>
    <mergeCell ref="AS8:AU8"/>
    <mergeCell ref="AV8:AW8"/>
    <mergeCell ref="AY7:AZ7"/>
    <mergeCell ref="E8:L8"/>
    <mergeCell ref="M8:O8"/>
    <mergeCell ref="P8:Q8"/>
    <mergeCell ref="R8:T8"/>
    <mergeCell ref="U8:W8"/>
    <mergeCell ref="X8:Y8"/>
    <mergeCell ref="Z8:AB8"/>
    <mergeCell ref="AC8:AE8"/>
    <mergeCell ref="AF8:AG8"/>
    <mergeCell ref="AM7:AN7"/>
    <mergeCell ref="AO7:AP7"/>
    <mergeCell ref="AQ7:AR7"/>
    <mergeCell ref="AS7:AT7"/>
    <mergeCell ref="AU7:AV7"/>
    <mergeCell ref="AW7:AX7"/>
    <mergeCell ref="AU9:AV9"/>
    <mergeCell ref="AW9:AX9"/>
    <mergeCell ref="AY9:AZ9"/>
    <mergeCell ref="A10:D11"/>
    <mergeCell ref="E10:F10"/>
    <mergeCell ref="G10:H10"/>
    <mergeCell ref="I10:J10"/>
    <mergeCell ref="K10:L10"/>
    <mergeCell ref="M10:N10"/>
    <mergeCell ref="O10:P10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E11:L11"/>
    <mergeCell ref="M11:O11"/>
    <mergeCell ref="P11:Q11"/>
    <mergeCell ref="R11:T11"/>
    <mergeCell ref="U11:W11"/>
    <mergeCell ref="X11:Y11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P11:AR11"/>
    <mergeCell ref="AS11:AU11"/>
    <mergeCell ref="AV11:AW11"/>
    <mergeCell ref="AX11:AZ11"/>
    <mergeCell ref="Z11:AB11"/>
    <mergeCell ref="AC11:AE11"/>
    <mergeCell ref="AF11:AG11"/>
    <mergeCell ref="AH11:AJ11"/>
    <mergeCell ref="AK11:AM11"/>
    <mergeCell ref="AN11:AO11"/>
    <mergeCell ref="O13:P13"/>
    <mergeCell ref="Q13:R13"/>
    <mergeCell ref="S13:T13"/>
    <mergeCell ref="U13:V13"/>
    <mergeCell ref="W13:X13"/>
    <mergeCell ref="Y13:Z13"/>
    <mergeCell ref="A13:D14"/>
    <mergeCell ref="E13:F13"/>
    <mergeCell ref="G13:H13"/>
    <mergeCell ref="I13:J13"/>
    <mergeCell ref="K13:L13"/>
    <mergeCell ref="M13:N13"/>
    <mergeCell ref="AO12:AP12"/>
    <mergeCell ref="AQ12:AR12"/>
    <mergeCell ref="AS12:AT12"/>
    <mergeCell ref="AU12:AV12"/>
    <mergeCell ref="AW12:AX12"/>
    <mergeCell ref="E12:F12"/>
    <mergeCell ref="G12:H12"/>
    <mergeCell ref="I12:J12"/>
    <mergeCell ref="K12:L12"/>
    <mergeCell ref="M12:N12"/>
    <mergeCell ref="O12:P12"/>
    <mergeCell ref="AN14:AO14"/>
    <mergeCell ref="AP14:AR14"/>
    <mergeCell ref="AS14:AZ14"/>
    <mergeCell ref="A15:D16"/>
    <mergeCell ref="E15:L15"/>
    <mergeCell ref="M15:N15"/>
    <mergeCell ref="O15:P15"/>
    <mergeCell ref="Q15:R15"/>
    <mergeCell ref="S15:T15"/>
    <mergeCell ref="U15:V15"/>
    <mergeCell ref="AY13:AZ13"/>
    <mergeCell ref="E14:L14"/>
    <mergeCell ref="M14:O14"/>
    <mergeCell ref="P14:Q14"/>
    <mergeCell ref="R14:T14"/>
    <mergeCell ref="U14:W14"/>
    <mergeCell ref="X14:Y14"/>
    <mergeCell ref="Z14:AB14"/>
    <mergeCell ref="AC14:AJ14"/>
    <mergeCell ref="AK14:AM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AU15:AV15"/>
    <mergeCell ref="AW15:AX15"/>
    <mergeCell ref="AY15:AZ15"/>
    <mergeCell ref="E16:L16"/>
    <mergeCell ref="M16:N16"/>
    <mergeCell ref="O16:P16"/>
    <mergeCell ref="Q16:R16"/>
    <mergeCell ref="S16:T16"/>
    <mergeCell ref="U16:V16"/>
    <mergeCell ref="W16:X16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AW16:AX16"/>
    <mergeCell ref="AY16:AZ16"/>
    <mergeCell ref="A17:D19"/>
    <mergeCell ref="E17:H19"/>
    <mergeCell ref="I17:L17"/>
    <mergeCell ref="M17:O17"/>
    <mergeCell ref="P17:Q17"/>
    <mergeCell ref="R17:T17"/>
    <mergeCell ref="U17:W17"/>
    <mergeCell ref="X17:Y17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AP18:AR18"/>
    <mergeCell ref="AS18:AU18"/>
    <mergeCell ref="AV18:AW18"/>
    <mergeCell ref="AX18:AZ18"/>
    <mergeCell ref="I19:L19"/>
    <mergeCell ref="M19:O19"/>
    <mergeCell ref="P19:Q19"/>
    <mergeCell ref="R19:T19"/>
    <mergeCell ref="U19:W19"/>
    <mergeCell ref="X19:Y19"/>
    <mergeCell ref="Z18:AB18"/>
    <mergeCell ref="AC18:AE18"/>
    <mergeCell ref="AF18:AG18"/>
    <mergeCell ref="AH18:AJ18"/>
    <mergeCell ref="AK18:AM18"/>
    <mergeCell ref="AN18:AO18"/>
    <mergeCell ref="AP17:AR17"/>
    <mergeCell ref="AS17:AU17"/>
    <mergeCell ref="AV17:AW17"/>
    <mergeCell ref="AX17:AZ17"/>
    <mergeCell ref="I18:L18"/>
    <mergeCell ref="M18:O18"/>
    <mergeCell ref="P18:Q18"/>
    <mergeCell ref="R18:T18"/>
    <mergeCell ref="U18:W18"/>
    <mergeCell ref="X18:Y18"/>
    <mergeCell ref="Z17:AB17"/>
    <mergeCell ref="AC17:AE17"/>
    <mergeCell ref="AF17:AG17"/>
    <mergeCell ref="AH17:AJ17"/>
    <mergeCell ref="AK17:AM17"/>
    <mergeCell ref="AN17:AO17"/>
    <mergeCell ref="AK20:AM20"/>
    <mergeCell ref="AN20:AO20"/>
    <mergeCell ref="AP20:AR20"/>
    <mergeCell ref="AS20:AU20"/>
    <mergeCell ref="AV20:AW20"/>
    <mergeCell ref="AX20:AZ20"/>
    <mergeCell ref="U20:W20"/>
    <mergeCell ref="X20:Y20"/>
    <mergeCell ref="Z20:AB20"/>
    <mergeCell ref="AC20:AE20"/>
    <mergeCell ref="AF20:AG20"/>
    <mergeCell ref="AH20:AJ20"/>
    <mergeCell ref="AP19:AR19"/>
    <mergeCell ref="AS19:AU19"/>
    <mergeCell ref="AV19:AW19"/>
    <mergeCell ref="AX19:AZ19"/>
    <mergeCell ref="A20:D23"/>
    <mergeCell ref="E20:H23"/>
    <mergeCell ref="I20:L20"/>
    <mergeCell ref="M20:O20"/>
    <mergeCell ref="P20:Q20"/>
    <mergeCell ref="R20:T20"/>
    <mergeCell ref="Z19:AB19"/>
    <mergeCell ref="AC19:AE19"/>
    <mergeCell ref="AF19:AG19"/>
    <mergeCell ref="AH19:AJ19"/>
    <mergeCell ref="AK19:AM19"/>
    <mergeCell ref="AN19:AO19"/>
    <mergeCell ref="AP21:AR21"/>
    <mergeCell ref="AS21:AU21"/>
    <mergeCell ref="AV21:AW21"/>
    <mergeCell ref="AX21:AZ21"/>
    <mergeCell ref="I22:L22"/>
    <mergeCell ref="M22:O22"/>
    <mergeCell ref="P22:Q22"/>
    <mergeCell ref="R22:T22"/>
    <mergeCell ref="U22:W22"/>
    <mergeCell ref="X22:Y22"/>
    <mergeCell ref="Z21:AB21"/>
    <mergeCell ref="AC21:AE21"/>
    <mergeCell ref="AF21:AG21"/>
    <mergeCell ref="AH21:AJ21"/>
    <mergeCell ref="AK21:AM21"/>
    <mergeCell ref="AN21:AO21"/>
    <mergeCell ref="I21:L21"/>
    <mergeCell ref="M21:O21"/>
    <mergeCell ref="P21:Q21"/>
    <mergeCell ref="R21:T21"/>
    <mergeCell ref="U21:W21"/>
    <mergeCell ref="X21:Y21"/>
    <mergeCell ref="AP23:AR23"/>
    <mergeCell ref="AS23:AU23"/>
    <mergeCell ref="AV23:AW23"/>
    <mergeCell ref="AX23:AZ23"/>
    <mergeCell ref="A24:AR24"/>
    <mergeCell ref="A25:B25"/>
    <mergeCell ref="C25:D25"/>
    <mergeCell ref="E25:L25"/>
    <mergeCell ref="M25:T25"/>
    <mergeCell ref="U25:AB25"/>
    <mergeCell ref="Z23:AB23"/>
    <mergeCell ref="AC23:AE23"/>
    <mergeCell ref="AF23:AG23"/>
    <mergeCell ref="AH23:AJ23"/>
    <mergeCell ref="AK23:AM23"/>
    <mergeCell ref="AN23:AO23"/>
    <mergeCell ref="AP22:AR22"/>
    <mergeCell ref="AS22:AU22"/>
    <mergeCell ref="AV22:AW22"/>
    <mergeCell ref="AX22:AZ22"/>
    <mergeCell ref="I23:L23"/>
    <mergeCell ref="M23:O23"/>
    <mergeCell ref="P23:Q23"/>
    <mergeCell ref="R23:T23"/>
    <mergeCell ref="U23:W23"/>
    <mergeCell ref="X23:Y23"/>
    <mergeCell ref="Z22:AB22"/>
    <mergeCell ref="AC22:AE22"/>
    <mergeCell ref="AF22:AG22"/>
    <mergeCell ref="AH22:AJ22"/>
    <mergeCell ref="AK22:AM22"/>
    <mergeCell ref="AN22:AO22"/>
    <mergeCell ref="AS26:AZ26"/>
    <mergeCell ref="A27:B27"/>
    <mergeCell ref="C27:D27"/>
    <mergeCell ref="E27:L27"/>
    <mergeCell ref="M27:T27"/>
    <mergeCell ref="U27:AB27"/>
    <mergeCell ref="AC27:AJ27"/>
    <mergeCell ref="AK27:AR27"/>
    <mergeCell ref="AS27:AZ27"/>
    <mergeCell ref="AC25:AJ25"/>
    <mergeCell ref="AK25:AR25"/>
    <mergeCell ref="AS25:AZ25"/>
    <mergeCell ref="A26:B26"/>
    <mergeCell ref="C26:D26"/>
    <mergeCell ref="E26:L26"/>
    <mergeCell ref="M26:T26"/>
    <mergeCell ref="U26:AB26"/>
    <mergeCell ref="AC26:AJ26"/>
    <mergeCell ref="AK26:AR26"/>
    <mergeCell ref="R30:T31"/>
    <mergeCell ref="U30:V31"/>
    <mergeCell ref="W30:Y31"/>
    <mergeCell ref="Z30:AB31"/>
    <mergeCell ref="AC30:AD31"/>
    <mergeCell ref="AE30:AG31"/>
    <mergeCell ref="AK28:AR28"/>
    <mergeCell ref="AS28:AZ28"/>
    <mergeCell ref="A29:AR29"/>
    <mergeCell ref="A30:D31"/>
    <mergeCell ref="E30:F30"/>
    <mergeCell ref="G30:H30"/>
    <mergeCell ref="I30:J30"/>
    <mergeCell ref="K30:L30"/>
    <mergeCell ref="M30:N31"/>
    <mergeCell ref="O30:Q31"/>
    <mergeCell ref="A28:B28"/>
    <mergeCell ref="C28:D28"/>
    <mergeCell ref="E28:L28"/>
    <mergeCell ref="M28:T28"/>
    <mergeCell ref="U28:AB28"/>
    <mergeCell ref="AC28:AJ28"/>
    <mergeCell ref="AS33:AT33"/>
    <mergeCell ref="AU33:AW33"/>
    <mergeCell ref="AX33:AZ33"/>
    <mergeCell ref="A34:D34"/>
    <mergeCell ref="M34:N34"/>
    <mergeCell ref="O34:Q34"/>
    <mergeCell ref="R34:T34"/>
    <mergeCell ref="U34:V34"/>
    <mergeCell ref="W34:Y34"/>
    <mergeCell ref="Z34:AB34"/>
    <mergeCell ref="AC33:AD33"/>
    <mergeCell ref="AE33:AG33"/>
    <mergeCell ref="AH33:AJ33"/>
    <mergeCell ref="AK33:AL33"/>
    <mergeCell ref="AM33:AO33"/>
    <mergeCell ref="AP33:AR33"/>
    <mergeCell ref="AX30:AZ31"/>
    <mergeCell ref="A32:D32"/>
    <mergeCell ref="E32:AZ32"/>
    <mergeCell ref="A33:D33"/>
    <mergeCell ref="M33:N33"/>
    <mergeCell ref="O33:Q33"/>
    <mergeCell ref="R33:T33"/>
    <mergeCell ref="U33:V33"/>
    <mergeCell ref="W33:Y33"/>
    <mergeCell ref="Z33:AB33"/>
    <mergeCell ref="AH30:AJ31"/>
    <mergeCell ref="AK30:AL31"/>
    <mergeCell ref="AM30:AO31"/>
    <mergeCell ref="AP30:AR31"/>
    <mergeCell ref="AS30:AT31"/>
    <mergeCell ref="AU30:AW31"/>
    <mergeCell ref="AS35:AT35"/>
    <mergeCell ref="AU35:AW35"/>
    <mergeCell ref="AX35:AZ35"/>
    <mergeCell ref="A36:D36"/>
    <mergeCell ref="M36:N36"/>
    <mergeCell ref="O36:Q36"/>
    <mergeCell ref="R36:T36"/>
    <mergeCell ref="U36:V36"/>
    <mergeCell ref="W36:Y36"/>
    <mergeCell ref="Z36:AB36"/>
    <mergeCell ref="AC35:AD35"/>
    <mergeCell ref="AE35:AG35"/>
    <mergeCell ref="AH35:AJ35"/>
    <mergeCell ref="AK35:AL35"/>
    <mergeCell ref="AM35:AO35"/>
    <mergeCell ref="AP35:AR35"/>
    <mergeCell ref="AS34:AT34"/>
    <mergeCell ref="AU34:AW34"/>
    <mergeCell ref="AX34:AZ34"/>
    <mergeCell ref="A35:D35"/>
    <mergeCell ref="M35:N35"/>
    <mergeCell ref="O35:Q35"/>
    <mergeCell ref="R35:T35"/>
    <mergeCell ref="U35:V35"/>
    <mergeCell ref="W35:Y35"/>
    <mergeCell ref="Z35:AB35"/>
    <mergeCell ref="AC34:AD34"/>
    <mergeCell ref="AE34:AG34"/>
    <mergeCell ref="AH34:AJ34"/>
    <mergeCell ref="AK34:AL34"/>
    <mergeCell ref="AM34:AO34"/>
    <mergeCell ref="AP34:AR34"/>
    <mergeCell ref="AS37:AT37"/>
    <mergeCell ref="AU37:AW37"/>
    <mergeCell ref="AX37:AZ37"/>
    <mergeCell ref="A38:D38"/>
    <mergeCell ref="M38:N38"/>
    <mergeCell ref="O38:Q38"/>
    <mergeCell ref="R38:T38"/>
    <mergeCell ref="U38:V38"/>
    <mergeCell ref="W38:Y38"/>
    <mergeCell ref="Z38:AB38"/>
    <mergeCell ref="AC37:AD37"/>
    <mergeCell ref="AE37:AG37"/>
    <mergeCell ref="AH37:AJ37"/>
    <mergeCell ref="AK37:AL37"/>
    <mergeCell ref="AM37:AO37"/>
    <mergeCell ref="AP37:AR37"/>
    <mergeCell ref="AS36:AT36"/>
    <mergeCell ref="AU36:AW36"/>
    <mergeCell ref="AX36:AZ36"/>
    <mergeCell ref="A37:D37"/>
    <mergeCell ref="M37:N37"/>
    <mergeCell ref="O37:Q37"/>
    <mergeCell ref="R37:T37"/>
    <mergeCell ref="U37:V37"/>
    <mergeCell ref="W37:Y37"/>
    <mergeCell ref="Z37:AB37"/>
    <mergeCell ref="AC36:AD36"/>
    <mergeCell ref="AE36:AG36"/>
    <mergeCell ref="AH36:AJ36"/>
    <mergeCell ref="AK36:AL36"/>
    <mergeCell ref="AM36:AO36"/>
    <mergeCell ref="AP36:AR36"/>
    <mergeCell ref="AS39:AT39"/>
    <mergeCell ref="AU39:AW39"/>
    <mergeCell ref="AX39:AZ39"/>
    <mergeCell ref="A40:D40"/>
    <mergeCell ref="M40:N40"/>
    <mergeCell ref="O40:Q40"/>
    <mergeCell ref="R40:T40"/>
    <mergeCell ref="U40:V40"/>
    <mergeCell ref="W40:Y40"/>
    <mergeCell ref="Z40:AB40"/>
    <mergeCell ref="AC39:AD39"/>
    <mergeCell ref="AE39:AG39"/>
    <mergeCell ref="AH39:AJ39"/>
    <mergeCell ref="AK39:AL39"/>
    <mergeCell ref="AM39:AO39"/>
    <mergeCell ref="AP39:AR39"/>
    <mergeCell ref="AS38:AT38"/>
    <mergeCell ref="AU38:AW38"/>
    <mergeCell ref="AX38:AZ38"/>
    <mergeCell ref="A39:D39"/>
    <mergeCell ref="M39:N39"/>
    <mergeCell ref="O39:Q39"/>
    <mergeCell ref="R39:T39"/>
    <mergeCell ref="U39:V39"/>
    <mergeCell ref="W39:Y39"/>
    <mergeCell ref="Z39:AB39"/>
    <mergeCell ref="AC38:AD38"/>
    <mergeCell ref="AE38:AG38"/>
    <mergeCell ref="AH38:AJ38"/>
    <mergeCell ref="AK38:AL38"/>
    <mergeCell ref="AM38:AO38"/>
    <mergeCell ref="AP38:AR38"/>
    <mergeCell ref="AS41:AT41"/>
    <mergeCell ref="AU41:AW41"/>
    <mergeCell ref="AX41:AZ41"/>
    <mergeCell ref="A42:D42"/>
    <mergeCell ref="M42:N42"/>
    <mergeCell ref="O42:Q42"/>
    <mergeCell ref="R42:T42"/>
    <mergeCell ref="U42:V42"/>
    <mergeCell ref="W42:Y42"/>
    <mergeCell ref="Z42:AB42"/>
    <mergeCell ref="AC41:AD41"/>
    <mergeCell ref="AE41:AG41"/>
    <mergeCell ref="AH41:AJ41"/>
    <mergeCell ref="AK41:AL41"/>
    <mergeCell ref="AM41:AO41"/>
    <mergeCell ref="AP41:AR41"/>
    <mergeCell ref="AS40:AT40"/>
    <mergeCell ref="AU40:AW40"/>
    <mergeCell ref="AX40:AZ40"/>
    <mergeCell ref="A41:D41"/>
    <mergeCell ref="M41:N41"/>
    <mergeCell ref="O41:Q41"/>
    <mergeCell ref="R41:T41"/>
    <mergeCell ref="U41:V41"/>
    <mergeCell ref="W41:Y41"/>
    <mergeCell ref="Z41:AB41"/>
    <mergeCell ref="AC40:AD40"/>
    <mergeCell ref="AE40:AG40"/>
    <mergeCell ref="AH40:AJ40"/>
    <mergeCell ref="AK40:AL40"/>
    <mergeCell ref="AM40:AO40"/>
    <mergeCell ref="AP40:AR40"/>
    <mergeCell ref="AS43:AT43"/>
    <mergeCell ref="AU43:AW43"/>
    <mergeCell ref="AX43:AZ43"/>
    <mergeCell ref="A44:D44"/>
    <mergeCell ref="M44:N44"/>
    <mergeCell ref="O44:Q44"/>
    <mergeCell ref="R44:T44"/>
    <mergeCell ref="U44:V44"/>
    <mergeCell ref="W44:Y44"/>
    <mergeCell ref="Z44:AB44"/>
    <mergeCell ref="AC43:AD43"/>
    <mergeCell ref="AE43:AG43"/>
    <mergeCell ref="AH43:AJ43"/>
    <mergeCell ref="AK43:AL43"/>
    <mergeCell ref="AM43:AO43"/>
    <mergeCell ref="AP43:AR43"/>
    <mergeCell ref="AS42:AT42"/>
    <mergeCell ref="AU42:AW42"/>
    <mergeCell ref="AX42:AZ42"/>
    <mergeCell ref="A43:D43"/>
    <mergeCell ref="M43:N43"/>
    <mergeCell ref="O43:Q43"/>
    <mergeCell ref="R43:T43"/>
    <mergeCell ref="U43:V43"/>
    <mergeCell ref="W43:Y43"/>
    <mergeCell ref="Z43:AB43"/>
    <mergeCell ref="AC42:AD42"/>
    <mergeCell ref="AE42:AG42"/>
    <mergeCell ref="AH42:AJ42"/>
    <mergeCell ref="AK42:AL42"/>
    <mergeCell ref="AM42:AO42"/>
    <mergeCell ref="AP42:AR42"/>
    <mergeCell ref="AS45:AT45"/>
    <mergeCell ref="AU45:AW45"/>
    <mergeCell ref="AX45:AZ45"/>
    <mergeCell ref="A46:L46"/>
    <mergeCell ref="M46:N46"/>
    <mergeCell ref="O46:Q46"/>
    <mergeCell ref="R46:T46"/>
    <mergeCell ref="U46:V46"/>
    <mergeCell ref="W46:Y46"/>
    <mergeCell ref="Z46:AB46"/>
    <mergeCell ref="AC45:AD45"/>
    <mergeCell ref="AE45:AG45"/>
    <mergeCell ref="AH45:AJ45"/>
    <mergeCell ref="AK45:AL45"/>
    <mergeCell ref="AM45:AO45"/>
    <mergeCell ref="AP45:AR45"/>
    <mergeCell ref="AS44:AT44"/>
    <mergeCell ref="AU44:AW44"/>
    <mergeCell ref="AX44:AZ44"/>
    <mergeCell ref="A45:D45"/>
    <mergeCell ref="M45:N45"/>
    <mergeCell ref="O45:Q45"/>
    <mergeCell ref="R45:T45"/>
    <mergeCell ref="U45:V45"/>
    <mergeCell ref="W45:Y45"/>
    <mergeCell ref="Z45:AB45"/>
    <mergeCell ref="AC44:AD44"/>
    <mergeCell ref="AE44:AG44"/>
    <mergeCell ref="AH44:AJ44"/>
    <mergeCell ref="AK44:AL44"/>
    <mergeCell ref="AM44:AO44"/>
    <mergeCell ref="AP44:AR44"/>
    <mergeCell ref="AM48:AO48"/>
    <mergeCell ref="AP48:AR48"/>
    <mergeCell ref="AS48:AT48"/>
    <mergeCell ref="AU48:AW48"/>
    <mergeCell ref="AX48:AZ48"/>
    <mergeCell ref="A49:D49"/>
    <mergeCell ref="M49:N49"/>
    <mergeCell ref="O49:Q49"/>
    <mergeCell ref="R49:T49"/>
    <mergeCell ref="U49:V49"/>
    <mergeCell ref="W48:Y48"/>
    <mergeCell ref="Z48:AB48"/>
    <mergeCell ref="AC48:AD48"/>
    <mergeCell ref="AE48:AG48"/>
    <mergeCell ref="AH48:AJ48"/>
    <mergeCell ref="AK48:AL48"/>
    <mergeCell ref="AS46:AT46"/>
    <mergeCell ref="AU46:AW46"/>
    <mergeCell ref="AX46:AZ46"/>
    <mergeCell ref="A47:D47"/>
    <mergeCell ref="E47:AZ47"/>
    <mergeCell ref="A48:D48"/>
    <mergeCell ref="M48:N48"/>
    <mergeCell ref="O48:Q48"/>
    <mergeCell ref="R48:T48"/>
    <mergeCell ref="U48:V48"/>
    <mergeCell ref="AC46:AD46"/>
    <mergeCell ref="AE46:AG46"/>
    <mergeCell ref="AH46:AJ46"/>
    <mergeCell ref="AK46:AL46"/>
    <mergeCell ref="AM46:AO46"/>
    <mergeCell ref="AP46:AR46"/>
    <mergeCell ref="AM50:AO50"/>
    <mergeCell ref="AP50:AR50"/>
    <mergeCell ref="AS50:AT50"/>
    <mergeCell ref="AU50:AW50"/>
    <mergeCell ref="AX50:AZ50"/>
    <mergeCell ref="A51:D51"/>
    <mergeCell ref="M51:N51"/>
    <mergeCell ref="O51:Q51"/>
    <mergeCell ref="R51:T51"/>
    <mergeCell ref="U51:V51"/>
    <mergeCell ref="W50:Y50"/>
    <mergeCell ref="Z50:AB50"/>
    <mergeCell ref="AC50:AD50"/>
    <mergeCell ref="AE50:AG50"/>
    <mergeCell ref="AH50:AJ50"/>
    <mergeCell ref="AK50:AL50"/>
    <mergeCell ref="AM49:AO49"/>
    <mergeCell ref="AP49:AR49"/>
    <mergeCell ref="AS49:AT49"/>
    <mergeCell ref="AU49:AW49"/>
    <mergeCell ref="AX49:AZ49"/>
    <mergeCell ref="A50:D50"/>
    <mergeCell ref="M50:N50"/>
    <mergeCell ref="O50:Q50"/>
    <mergeCell ref="R50:T50"/>
    <mergeCell ref="U50:V50"/>
    <mergeCell ref="W49:Y49"/>
    <mergeCell ref="Z49:AB49"/>
    <mergeCell ref="AC49:AD49"/>
    <mergeCell ref="AE49:AG49"/>
    <mergeCell ref="AH49:AJ49"/>
    <mergeCell ref="AK49:AL49"/>
    <mergeCell ref="AM52:AO52"/>
    <mergeCell ref="AP52:AR52"/>
    <mergeCell ref="AS52:AT52"/>
    <mergeCell ref="AU52:AW52"/>
    <mergeCell ref="AX52:AZ52"/>
    <mergeCell ref="A53:D53"/>
    <mergeCell ref="M53:N53"/>
    <mergeCell ref="O53:Q53"/>
    <mergeCell ref="R53:T53"/>
    <mergeCell ref="U53:V53"/>
    <mergeCell ref="W52:Y52"/>
    <mergeCell ref="Z52:AB52"/>
    <mergeCell ref="AC52:AD52"/>
    <mergeCell ref="AE52:AG52"/>
    <mergeCell ref="AH52:AJ52"/>
    <mergeCell ref="AK52:AL52"/>
    <mergeCell ref="AM51:AO51"/>
    <mergeCell ref="AP51:AR51"/>
    <mergeCell ref="AS51:AT51"/>
    <mergeCell ref="AU51:AW51"/>
    <mergeCell ref="AX51:AZ51"/>
    <mergeCell ref="A52:D52"/>
    <mergeCell ref="M52:N52"/>
    <mergeCell ref="O52:Q52"/>
    <mergeCell ref="R52:T52"/>
    <mergeCell ref="U52:V52"/>
    <mergeCell ref="W51:Y51"/>
    <mergeCell ref="Z51:AB51"/>
    <mergeCell ref="AC51:AD51"/>
    <mergeCell ref="AE51:AG51"/>
    <mergeCell ref="AH51:AJ51"/>
    <mergeCell ref="AK51:AL51"/>
    <mergeCell ref="AM54:AO54"/>
    <mergeCell ref="AP54:AR54"/>
    <mergeCell ref="AS54:AT54"/>
    <mergeCell ref="AU54:AW54"/>
    <mergeCell ref="AX54:AZ54"/>
    <mergeCell ref="A55:D55"/>
    <mergeCell ref="M55:N55"/>
    <mergeCell ref="O55:Q55"/>
    <mergeCell ref="R55:T55"/>
    <mergeCell ref="U55:V55"/>
    <mergeCell ref="W54:Y54"/>
    <mergeCell ref="Z54:AB54"/>
    <mergeCell ref="AC54:AD54"/>
    <mergeCell ref="AE54:AG54"/>
    <mergeCell ref="AH54:AJ54"/>
    <mergeCell ref="AK54:AL54"/>
    <mergeCell ref="AM53:AO53"/>
    <mergeCell ref="AP53:AR53"/>
    <mergeCell ref="AS53:AT53"/>
    <mergeCell ref="AU53:AW53"/>
    <mergeCell ref="AX53:AZ53"/>
    <mergeCell ref="A54:D54"/>
    <mergeCell ref="M54:N54"/>
    <mergeCell ref="O54:Q54"/>
    <mergeCell ref="R54:T54"/>
    <mergeCell ref="U54:V54"/>
    <mergeCell ref="W53:Y53"/>
    <mergeCell ref="Z53:AB53"/>
    <mergeCell ref="AC53:AD53"/>
    <mergeCell ref="AE53:AG53"/>
    <mergeCell ref="AH53:AJ53"/>
    <mergeCell ref="AK53:AL53"/>
    <mergeCell ref="AM56:AO56"/>
    <mergeCell ref="AP56:AR56"/>
    <mergeCell ref="AS56:AT56"/>
    <mergeCell ref="AU56:AW56"/>
    <mergeCell ref="AX56:AZ56"/>
    <mergeCell ref="A57:D57"/>
    <mergeCell ref="M57:N57"/>
    <mergeCell ref="O57:Q57"/>
    <mergeCell ref="R57:T57"/>
    <mergeCell ref="U57:V57"/>
    <mergeCell ref="W56:Y56"/>
    <mergeCell ref="Z56:AB56"/>
    <mergeCell ref="AC56:AD56"/>
    <mergeCell ref="AE56:AG56"/>
    <mergeCell ref="AH56:AJ56"/>
    <mergeCell ref="AK56:AL56"/>
    <mergeCell ref="AM55:AO55"/>
    <mergeCell ref="AP55:AR55"/>
    <mergeCell ref="AS55:AT55"/>
    <mergeCell ref="AU55:AW55"/>
    <mergeCell ref="AX55:AZ55"/>
    <mergeCell ref="A56:D56"/>
    <mergeCell ref="M56:N56"/>
    <mergeCell ref="O56:Q56"/>
    <mergeCell ref="R56:T56"/>
    <mergeCell ref="U56:V56"/>
    <mergeCell ref="W55:Y55"/>
    <mergeCell ref="Z55:AB55"/>
    <mergeCell ref="AC55:AD55"/>
    <mergeCell ref="AE55:AG55"/>
    <mergeCell ref="AH55:AJ55"/>
    <mergeCell ref="AK55:AL55"/>
    <mergeCell ref="AM58:AO58"/>
    <mergeCell ref="AP58:AR58"/>
    <mergeCell ref="AS58:AT58"/>
    <mergeCell ref="AU58:AW58"/>
    <mergeCell ref="AX58:AZ58"/>
    <mergeCell ref="A59:D59"/>
    <mergeCell ref="M59:N59"/>
    <mergeCell ref="O59:Q59"/>
    <mergeCell ref="R59:T59"/>
    <mergeCell ref="U59:V59"/>
    <mergeCell ref="W58:Y58"/>
    <mergeCell ref="Z58:AB58"/>
    <mergeCell ref="AC58:AD58"/>
    <mergeCell ref="AE58:AG58"/>
    <mergeCell ref="AH58:AJ58"/>
    <mergeCell ref="AK58:AL58"/>
    <mergeCell ref="AM57:AO57"/>
    <mergeCell ref="AP57:AR57"/>
    <mergeCell ref="AS57:AT57"/>
    <mergeCell ref="AU57:AW57"/>
    <mergeCell ref="AX57:AZ57"/>
    <mergeCell ref="A58:D58"/>
    <mergeCell ref="M58:N58"/>
    <mergeCell ref="O58:Q58"/>
    <mergeCell ref="R58:T58"/>
    <mergeCell ref="U58:V58"/>
    <mergeCell ref="W57:Y57"/>
    <mergeCell ref="Z57:AB57"/>
    <mergeCell ref="AC57:AD57"/>
    <mergeCell ref="AE57:AG57"/>
    <mergeCell ref="AH57:AJ57"/>
    <mergeCell ref="AK57:AL57"/>
    <mergeCell ref="AM60:AO60"/>
    <mergeCell ref="AP60:AR60"/>
    <mergeCell ref="AS60:AT60"/>
    <mergeCell ref="AU60:AW60"/>
    <mergeCell ref="AX60:AZ60"/>
    <mergeCell ref="A61:D61"/>
    <mergeCell ref="M61:N61"/>
    <mergeCell ref="O61:Q61"/>
    <mergeCell ref="R61:T61"/>
    <mergeCell ref="U61:V61"/>
    <mergeCell ref="W60:Y60"/>
    <mergeCell ref="Z60:AB60"/>
    <mergeCell ref="AC60:AD60"/>
    <mergeCell ref="AE60:AG60"/>
    <mergeCell ref="AH60:AJ60"/>
    <mergeCell ref="AK60:AL60"/>
    <mergeCell ref="AM59:AO59"/>
    <mergeCell ref="AP59:AR59"/>
    <mergeCell ref="AS59:AT59"/>
    <mergeCell ref="AU59:AW59"/>
    <mergeCell ref="AX59:AZ59"/>
    <mergeCell ref="A60:D60"/>
    <mergeCell ref="M60:N60"/>
    <mergeCell ref="O60:Q60"/>
    <mergeCell ref="R60:T60"/>
    <mergeCell ref="U60:V60"/>
    <mergeCell ref="W59:Y59"/>
    <mergeCell ref="Z59:AB59"/>
    <mergeCell ref="AC59:AD59"/>
    <mergeCell ref="AE59:AG59"/>
    <mergeCell ref="AH59:AJ59"/>
    <mergeCell ref="AK59:AL59"/>
    <mergeCell ref="AM62:AO62"/>
    <mergeCell ref="AP62:AR62"/>
    <mergeCell ref="AS62:AT62"/>
    <mergeCell ref="AU62:AW62"/>
    <mergeCell ref="AX62:AZ62"/>
    <mergeCell ref="A63:D63"/>
    <mergeCell ref="E63:AZ63"/>
    <mergeCell ref="W62:Y62"/>
    <mergeCell ref="Z62:AB62"/>
    <mergeCell ref="AC62:AD62"/>
    <mergeCell ref="AE62:AG62"/>
    <mergeCell ref="AH62:AJ62"/>
    <mergeCell ref="AK62:AL62"/>
    <mergeCell ref="AM61:AO61"/>
    <mergeCell ref="AP61:AR61"/>
    <mergeCell ref="AS61:AT61"/>
    <mergeCell ref="AU61:AW61"/>
    <mergeCell ref="AX61:AZ61"/>
    <mergeCell ref="A62:L62"/>
    <mergeCell ref="M62:N62"/>
    <mergeCell ref="O62:Q62"/>
    <mergeCell ref="R62:T62"/>
    <mergeCell ref="U62:V62"/>
    <mergeCell ref="W61:Y61"/>
    <mergeCell ref="Z61:AB61"/>
    <mergeCell ref="AC61:AD61"/>
    <mergeCell ref="AE61:AG61"/>
    <mergeCell ref="AH61:AJ61"/>
    <mergeCell ref="AK61:AL61"/>
    <mergeCell ref="AP64:AR64"/>
    <mergeCell ref="AS64:AT64"/>
    <mergeCell ref="AU64:AW64"/>
    <mergeCell ref="AX64:AZ64"/>
    <mergeCell ref="A65:D65"/>
    <mergeCell ref="M65:N65"/>
    <mergeCell ref="O65:Q65"/>
    <mergeCell ref="R65:T65"/>
    <mergeCell ref="U65:V65"/>
    <mergeCell ref="W65:Y65"/>
    <mergeCell ref="Z64:AB64"/>
    <mergeCell ref="AC64:AD64"/>
    <mergeCell ref="AE64:AG64"/>
    <mergeCell ref="AH64:AJ64"/>
    <mergeCell ref="AK64:AL64"/>
    <mergeCell ref="AM64:AO64"/>
    <mergeCell ref="A64:D64"/>
    <mergeCell ref="M64:N64"/>
    <mergeCell ref="O64:Q64"/>
    <mergeCell ref="R64:T64"/>
    <mergeCell ref="U64:V64"/>
    <mergeCell ref="W64:Y64"/>
    <mergeCell ref="AP66:AR66"/>
    <mergeCell ref="AS66:AT66"/>
    <mergeCell ref="AU66:AW66"/>
    <mergeCell ref="AX66:AZ66"/>
    <mergeCell ref="A67:D67"/>
    <mergeCell ref="M67:N67"/>
    <mergeCell ref="O67:Q67"/>
    <mergeCell ref="R67:T67"/>
    <mergeCell ref="U67:V67"/>
    <mergeCell ref="W67:Y67"/>
    <mergeCell ref="Z66:AB66"/>
    <mergeCell ref="AC66:AD66"/>
    <mergeCell ref="AE66:AG66"/>
    <mergeCell ref="AH66:AJ66"/>
    <mergeCell ref="AK66:AL66"/>
    <mergeCell ref="AM66:AO66"/>
    <mergeCell ref="AP65:AR65"/>
    <mergeCell ref="AS65:AT65"/>
    <mergeCell ref="AU65:AW65"/>
    <mergeCell ref="AX65:AZ65"/>
    <mergeCell ref="A66:D66"/>
    <mergeCell ref="M66:N66"/>
    <mergeCell ref="O66:Q66"/>
    <mergeCell ref="R66:T66"/>
    <mergeCell ref="U66:V66"/>
    <mergeCell ref="W66:Y66"/>
    <mergeCell ref="Z65:AB65"/>
    <mergeCell ref="AC65:AD65"/>
    <mergeCell ref="AE65:AG65"/>
    <mergeCell ref="AH65:AJ65"/>
    <mergeCell ref="AK65:AL65"/>
    <mergeCell ref="AM65:AO65"/>
    <mergeCell ref="AP68:AR68"/>
    <mergeCell ref="AS68:AT68"/>
    <mergeCell ref="AU68:AW68"/>
    <mergeCell ref="AX68:AZ68"/>
    <mergeCell ref="A69:L69"/>
    <mergeCell ref="M69:N69"/>
    <mergeCell ref="O69:Q69"/>
    <mergeCell ref="R69:T69"/>
    <mergeCell ref="U69:V69"/>
    <mergeCell ref="W69:Y69"/>
    <mergeCell ref="Z68:AB68"/>
    <mergeCell ref="AC68:AD68"/>
    <mergeCell ref="AE68:AG68"/>
    <mergeCell ref="AH68:AJ68"/>
    <mergeCell ref="AK68:AL68"/>
    <mergeCell ref="AM68:AO68"/>
    <mergeCell ref="AP67:AR67"/>
    <mergeCell ref="AS67:AT67"/>
    <mergeCell ref="AU67:AW67"/>
    <mergeCell ref="AX67:AZ67"/>
    <mergeCell ref="A68:L68"/>
    <mergeCell ref="M68:N68"/>
    <mergeCell ref="O68:Q68"/>
    <mergeCell ref="R68:T68"/>
    <mergeCell ref="U68:V68"/>
    <mergeCell ref="W68:Y68"/>
    <mergeCell ref="Z67:AB67"/>
    <mergeCell ref="AC67:AD67"/>
    <mergeCell ref="AE67:AG67"/>
    <mergeCell ref="AH67:AJ67"/>
    <mergeCell ref="AK67:AL67"/>
    <mergeCell ref="AM67:AO67"/>
    <mergeCell ref="AS71:AZ71"/>
    <mergeCell ref="AP69:AR69"/>
    <mergeCell ref="AS69:AT69"/>
    <mergeCell ref="AU69:AW69"/>
    <mergeCell ref="AX69:AZ69"/>
    <mergeCell ref="A70:AR70"/>
    <mergeCell ref="A71:L71"/>
    <mergeCell ref="M71:T71"/>
    <mergeCell ref="U71:AB71"/>
    <mergeCell ref="AC71:AJ71"/>
    <mergeCell ref="AK71:AR71"/>
    <mergeCell ref="Z69:AB69"/>
    <mergeCell ref="AC69:AD69"/>
    <mergeCell ref="AE69:AG69"/>
    <mergeCell ref="AH69:AJ69"/>
    <mergeCell ref="AK69:AL69"/>
    <mergeCell ref="AM69:AO6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7"/>
  <sheetViews>
    <sheetView workbookViewId="0">
      <pane ySplit="3" topLeftCell="A4" activePane="bottomLeft" state="frozenSplit"/>
      <selection pane="bottomLeft" activeCell="X112" sqref="X112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282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40.5</v>
      </c>
      <c r="C6" s="16">
        <v>0.125</v>
      </c>
      <c r="D6" s="1">
        <v>0.64800000190734863</v>
      </c>
      <c r="E6" s="33">
        <v>110</v>
      </c>
      <c r="F6" s="34"/>
      <c r="G6" s="35" t="s">
        <v>154</v>
      </c>
      <c r="H6" s="35"/>
      <c r="I6" s="36">
        <v>0.2199999988079071</v>
      </c>
      <c r="J6" s="36"/>
      <c r="K6" s="36">
        <v>11.100000381469727</v>
      </c>
      <c r="L6" s="37"/>
      <c r="M6" s="208">
        <f>IF(OR(M26=0,O6=0),0,ABS(1000*O6/(SQRT(3)*M26*COS(ATAN(Q6/O6)))))</f>
        <v>57.385335549894783</v>
      </c>
      <c r="N6" s="207"/>
      <c r="O6" s="40">
        <f>M20</f>
        <v>-3.8919591487989704</v>
      </c>
      <c r="P6" s="40"/>
      <c r="Q6" s="40">
        <f>R20</f>
        <v>10.747347276969522</v>
      </c>
      <c r="R6" s="40"/>
      <c r="S6" s="41">
        <f>IF(O6=0,0,COS(ATAN(Q6/O6)))</f>
        <v>0.34049354257676606</v>
      </c>
      <c r="T6" s="42"/>
      <c r="U6" s="206">
        <f>IF(OR(U26=0,W6=0),0,ABS(1000*W6/(SQRT(3)*U26*COS(ATAN(Y6/W6)))))</f>
        <v>44.391823358111992</v>
      </c>
      <c r="V6" s="207"/>
      <c r="W6" s="40">
        <f>U20</f>
        <v>-2.4102207893904022</v>
      </c>
      <c r="X6" s="40"/>
      <c r="Y6" s="40">
        <f>Z20</f>
        <v>8.5073931932677951</v>
      </c>
      <c r="Z6" s="40"/>
      <c r="AA6" s="41">
        <f>IF(W6=0,0,COS(ATAN(Y6/W6)))</f>
        <v>0.27258087213500443</v>
      </c>
      <c r="AB6" s="42"/>
      <c r="AC6" s="206">
        <f>IF(OR(AC26=0,AE6=0),0,ABS(1000*AE6/(SQRT(3)*AC26*COS(ATAN(AG6/AE6)))))</f>
        <v>45.968590910116525</v>
      </c>
      <c r="AD6" s="207"/>
      <c r="AE6" s="40">
        <f>AC20</f>
        <v>-3.4654491453327227</v>
      </c>
      <c r="AF6" s="40"/>
      <c r="AG6" s="40">
        <f>AH20</f>
        <v>8.4751610629381915</v>
      </c>
      <c r="AH6" s="40"/>
      <c r="AI6" s="41">
        <f>IF(AE6=0,0,COS(ATAN(AG6/AE6)))</f>
        <v>0.3784773297154278</v>
      </c>
      <c r="AJ6" s="42"/>
      <c r="AK6" s="206">
        <f>IF(OR(AK26=0,AM6=0),0,ABS(1000*AM6/(SQRT(3)*AK26*COS(ATAN(AO6/AM6)))))</f>
        <v>46.034787991610216</v>
      </c>
      <c r="AL6" s="207"/>
      <c r="AM6" s="40">
        <f>AK20</f>
        <v>-3.1294609225064547</v>
      </c>
      <c r="AN6" s="40"/>
      <c r="AO6" s="40">
        <f>AP20</f>
        <v>8.6189211620445558</v>
      </c>
      <c r="AP6" s="40"/>
      <c r="AQ6" s="41">
        <f>IF(AM6=0,0,COS(ATAN(AO6/AM6)))</f>
        <v>0.34129106436651729</v>
      </c>
      <c r="AR6" s="42"/>
      <c r="AS6" s="206">
        <f>IF(OR(AS26=0,AU6=0),0,ABS(1000*AU6/(SQRT(3)*AS26*COS(ATAN(AW6/AU6)))))</f>
        <v>58.179283073043933</v>
      </c>
      <c r="AT6" s="207"/>
      <c r="AU6" s="40">
        <f>AS20</f>
        <v>-3.0276336620068336</v>
      </c>
      <c r="AV6" s="40"/>
      <c r="AW6" s="40">
        <f>AX20</f>
        <v>11.185996788229371</v>
      </c>
      <c r="AX6" s="40"/>
      <c r="AY6" s="41">
        <f>IF(AU6=0,0,COS(ATAN(AW6/AU6)))</f>
        <v>0.26126214744988868</v>
      </c>
      <c r="AZ6" s="42"/>
    </row>
    <row r="7" spans="1:52" x14ac:dyDescent="0.2">
      <c r="A7" s="49"/>
      <c r="B7" s="50"/>
      <c r="C7" s="50"/>
      <c r="D7" s="51"/>
      <c r="E7" s="54">
        <v>6</v>
      </c>
      <c r="F7" s="55"/>
      <c r="G7" s="56" t="s">
        <v>154</v>
      </c>
      <c r="H7" s="56"/>
      <c r="I7" s="57">
        <f>I6</f>
        <v>0.2199999988079071</v>
      </c>
      <c r="J7" s="57"/>
      <c r="K7" s="57">
        <f>K6</f>
        <v>11.100000381469727</v>
      </c>
      <c r="L7" s="58"/>
      <c r="M7" s="203">
        <f>IF(OR(M28=0,O7=0),0,ABS(1000*O7/(SQRT(3)*M28*COS(ATAN(Q7/O7)))))</f>
        <v>912.52634157310774</v>
      </c>
      <c r="N7" s="199"/>
      <c r="O7" s="200">
        <v>-4.0320000648498535</v>
      </c>
      <c r="P7" s="200"/>
      <c r="Q7" s="200">
        <v>9.7919998168945313</v>
      </c>
      <c r="R7" s="200"/>
      <c r="S7" s="201">
        <f>IF(O7=0,0,COS(ATAN(Q7/O7)))</f>
        <v>0.38074981657807649</v>
      </c>
      <c r="T7" s="202"/>
      <c r="U7" s="198">
        <f>IF(OR(U28=0,W7=0),0,ABS(1000*W7/(SQRT(3)*U28*COS(ATAN(Y7/W7)))))</f>
        <v>718.613243233395</v>
      </c>
      <c r="V7" s="199"/>
      <c r="W7" s="200">
        <v>-2.5439999103546143</v>
      </c>
      <c r="X7" s="200"/>
      <c r="Y7" s="200">
        <v>7.679999828338623</v>
      </c>
      <c r="Z7" s="200"/>
      <c r="AA7" s="201">
        <f>IF(W7=0,0,COS(ATAN(Y7/W7)))</f>
        <v>0.31444731531758413</v>
      </c>
      <c r="AB7" s="202"/>
      <c r="AC7" s="198">
        <f>IF(OR(AC28=0,AE7=0),0,ABS(1000*AE7/(SQRT(3)*AC28*COS(ATAN(AG7/AE7)))))</f>
        <v>749.52936106393918</v>
      </c>
      <c r="AD7" s="199"/>
      <c r="AE7" s="200">
        <v>-3.5999999046325684</v>
      </c>
      <c r="AF7" s="200"/>
      <c r="AG7" s="200">
        <v>7.6319999694824219</v>
      </c>
      <c r="AH7" s="200"/>
      <c r="AI7" s="201">
        <f>IF(AE7=0,0,COS(ATAN(AG7/AE7)))</f>
        <v>0.42661866786377367</v>
      </c>
      <c r="AJ7" s="202"/>
      <c r="AK7" s="198">
        <f>IF(OR(AK28=0,AM7=0),0,ABS(1000*AM7/(SQRT(3)*AK28*COS(ATAN(AO7/AM7)))))</f>
        <v>749.06843899076887</v>
      </c>
      <c r="AL7" s="199"/>
      <c r="AM7" s="200">
        <v>-3.2639999389648438</v>
      </c>
      <c r="AN7" s="200"/>
      <c r="AO7" s="200">
        <v>7.7760000228881836</v>
      </c>
      <c r="AP7" s="200"/>
      <c r="AQ7" s="201">
        <f>IF(AM7=0,0,COS(ATAN(AO7/AM7)))</f>
        <v>0.38703893761804709</v>
      </c>
      <c r="AR7" s="202"/>
      <c r="AS7" s="198">
        <f>IF(OR(AS28=0,AU7=0),0,ABS(1000*AU7/(SQRT(3)*AS28*COS(ATAN(AW7/AU7)))))</f>
        <v>950.72441776067433</v>
      </c>
      <c r="AT7" s="199"/>
      <c r="AU7" s="200">
        <v>-3.1679999828338623</v>
      </c>
      <c r="AV7" s="200"/>
      <c r="AW7" s="200">
        <v>10.223999977111816</v>
      </c>
      <c r="AX7" s="200"/>
      <c r="AY7" s="201">
        <f>IF(AU7=0,0,COS(ATAN(AW7/AU7)))</f>
        <v>0.29597602849964322</v>
      </c>
      <c r="AZ7" s="202"/>
    </row>
    <row r="8" spans="1:52" ht="15.75" customHeight="1" thickBot="1" x14ac:dyDescent="0.25">
      <c r="A8" s="52"/>
      <c r="B8" s="53"/>
      <c r="C8" s="53"/>
      <c r="D8" s="53"/>
      <c r="E8" s="60" t="s">
        <v>15</v>
      </c>
      <c r="F8" s="61"/>
      <c r="G8" s="61"/>
      <c r="H8" s="61"/>
      <c r="I8" s="61"/>
      <c r="J8" s="61"/>
      <c r="K8" s="61"/>
      <c r="L8" s="62"/>
      <c r="M8" s="61">
        <v>1</v>
      </c>
      <c r="N8" s="61"/>
      <c r="O8" s="61"/>
      <c r="P8" s="63" t="s">
        <v>16</v>
      </c>
      <c r="Q8" s="63"/>
      <c r="R8" s="64"/>
      <c r="S8" s="64"/>
      <c r="T8" s="65"/>
      <c r="U8" s="60">
        <v>1</v>
      </c>
      <c r="V8" s="61"/>
      <c r="W8" s="61"/>
      <c r="X8" s="63" t="s">
        <v>16</v>
      </c>
      <c r="Y8" s="63"/>
      <c r="Z8" s="64"/>
      <c r="AA8" s="64"/>
      <c r="AB8" s="65"/>
      <c r="AC8" s="60">
        <v>1</v>
      </c>
      <c r="AD8" s="61"/>
      <c r="AE8" s="61"/>
      <c r="AF8" s="63" t="s">
        <v>16</v>
      </c>
      <c r="AG8" s="63"/>
      <c r="AH8" s="64"/>
      <c r="AI8" s="64"/>
      <c r="AJ8" s="65"/>
      <c r="AK8" s="60">
        <v>1</v>
      </c>
      <c r="AL8" s="61"/>
      <c r="AM8" s="61"/>
      <c r="AN8" s="63" t="s">
        <v>16</v>
      </c>
      <c r="AO8" s="63"/>
      <c r="AP8" s="64"/>
      <c r="AQ8" s="64"/>
      <c r="AR8" s="65"/>
      <c r="AS8" s="60">
        <v>1</v>
      </c>
      <c r="AT8" s="61"/>
      <c r="AU8" s="61"/>
      <c r="AV8" s="63" t="s">
        <v>16</v>
      </c>
      <c r="AW8" s="63"/>
      <c r="AX8" s="64"/>
      <c r="AY8" s="64"/>
      <c r="AZ8" s="65"/>
    </row>
    <row r="9" spans="1:52" x14ac:dyDescent="0.2">
      <c r="A9" s="15" t="s">
        <v>17</v>
      </c>
      <c r="B9" s="18">
        <v>40.5</v>
      </c>
      <c r="C9" s="16">
        <v>9.6000000834465027E-2</v>
      </c>
      <c r="D9" s="1">
        <v>0.74900001287460327</v>
      </c>
      <c r="E9" s="33">
        <v>110</v>
      </c>
      <c r="F9" s="34"/>
      <c r="G9" s="35" t="s">
        <v>155</v>
      </c>
      <c r="H9" s="35"/>
      <c r="I9" s="36">
        <v>0.24400000274181366</v>
      </c>
      <c r="J9" s="36"/>
      <c r="K9" s="36">
        <v>10.850000381469727</v>
      </c>
      <c r="L9" s="37"/>
      <c r="M9" s="208">
        <f>IF(OR(M27=0,O9=0),0,ABS(1000*O9/(SQRT(3)*M27*COS(ATAN(Q9/O9)))))</f>
        <v>68.189757429563372</v>
      </c>
      <c r="N9" s="207"/>
      <c r="O9" s="40">
        <f>M21</f>
        <v>-6.4083094833448664</v>
      </c>
      <c r="P9" s="40"/>
      <c r="Q9" s="40">
        <f>R21</f>
        <v>11.975645757821644</v>
      </c>
      <c r="R9" s="40"/>
      <c r="S9" s="41">
        <f>IF(O9=0,0,COS(ATAN(Q9/O9)))</f>
        <v>0.47180861233561172</v>
      </c>
      <c r="T9" s="42"/>
      <c r="U9" s="206">
        <f>IF(OR(U27=0,W9=0),0,ABS(1000*W9/(SQRT(3)*U27*COS(ATAN(Y9/W9)))))</f>
        <v>58.496135956402341</v>
      </c>
      <c r="V9" s="207"/>
      <c r="W9" s="40">
        <f>U21</f>
        <v>-6.5587612375106188</v>
      </c>
      <c r="X9" s="40"/>
      <c r="Y9" s="40">
        <f>Z21</f>
        <v>9.5074554117088859</v>
      </c>
      <c r="Z9" s="40"/>
      <c r="AA9" s="41">
        <f>IF(W9=0,0,COS(ATAN(Y9/W9)))</f>
        <v>0.56784415983363778</v>
      </c>
      <c r="AB9" s="42"/>
      <c r="AC9" s="206">
        <f>IF(OR(AC27=0,AE9=0),0,ABS(1000*AE9/(SQRT(3)*AC27*COS(ATAN(AG9/AE9)))))</f>
        <v>60.400846688656159</v>
      </c>
      <c r="AD9" s="207"/>
      <c r="AE9" s="40">
        <f>AC21</f>
        <v>-6.4136753905513091</v>
      </c>
      <c r="AF9" s="40"/>
      <c r="AG9" s="40">
        <f>AH21</f>
        <v>10.055009586510762</v>
      </c>
      <c r="AH9" s="40"/>
      <c r="AI9" s="41">
        <f>IF(AE9=0,0,COS(ATAN(AG9/AE9)))</f>
        <v>0.53777235187843975</v>
      </c>
      <c r="AJ9" s="42"/>
      <c r="AK9" s="206">
        <f>IF(OR(AK27=0,AM9=0),0,ABS(1000*AM9/(SQRT(3)*AK27*COS(ATAN(AO9/AM9)))))</f>
        <v>60.640208012288319</v>
      </c>
      <c r="AL9" s="207"/>
      <c r="AM9" s="40">
        <f>AK21</f>
        <v>-6.2695642899916768</v>
      </c>
      <c r="AN9" s="40"/>
      <c r="AO9" s="40">
        <f>AP21</f>
        <v>10.201009512734421</v>
      </c>
      <c r="AP9" s="40"/>
      <c r="AQ9" s="41">
        <f>IF(AM9=0,0,COS(ATAN(AO9/AM9)))</f>
        <v>0.52361393872684503</v>
      </c>
      <c r="AR9" s="42"/>
      <c r="AS9" s="206">
        <f>IF(OR(AS27=0,AU9=0),0,ABS(1000*AU9/(SQRT(3)*AS27*COS(ATAN(AW9/AU9)))))</f>
        <v>65.074092362431969</v>
      </c>
      <c r="AT9" s="207"/>
      <c r="AU9" s="40">
        <f>AS21</f>
        <v>-6.3627824807353166</v>
      </c>
      <c r="AV9" s="40"/>
      <c r="AW9" s="40">
        <f>AX21</f>
        <v>11.16311093861675</v>
      </c>
      <c r="AX9" s="40"/>
      <c r="AY9" s="41">
        <f>IF(AU9=0,0,COS(ATAN(AW9/AU9)))</f>
        <v>0.4951918388209593</v>
      </c>
      <c r="AZ9" s="42"/>
    </row>
    <row r="10" spans="1:52" x14ac:dyDescent="0.2">
      <c r="A10" s="49"/>
      <c r="B10" s="50"/>
      <c r="C10" s="50"/>
      <c r="D10" s="51"/>
      <c r="E10" s="54">
        <v>6</v>
      </c>
      <c r="F10" s="55"/>
      <c r="G10" s="56" t="s">
        <v>155</v>
      </c>
      <c r="H10" s="56"/>
      <c r="I10" s="57">
        <f>I9</f>
        <v>0.24400000274181366</v>
      </c>
      <c r="J10" s="57"/>
      <c r="K10" s="57">
        <f>K9</f>
        <v>10.850000381469727</v>
      </c>
      <c r="L10" s="58"/>
      <c r="M10" s="203">
        <f>IF(OR(M29=0,O10=0),0,ABS(1000*O10/(SQRT(3)*M29*COS(ATAN(Q10/O10)))))</f>
        <v>1120.9139217308195</v>
      </c>
      <c r="N10" s="199"/>
      <c r="O10" s="200">
        <v>-6.5279998779296875</v>
      </c>
      <c r="P10" s="200"/>
      <c r="Q10" s="200">
        <v>10.800000190734863</v>
      </c>
      <c r="R10" s="200"/>
      <c r="S10" s="201">
        <f>IF(O10=0,0,COS(ATAN(Q10/O10)))</f>
        <v>0.51728977080154115</v>
      </c>
      <c r="T10" s="202"/>
      <c r="U10" s="198">
        <f>IF(OR(U29=0,W10=0),0,ABS(1000*W10/(SQRT(3)*U29*COS(ATAN(Y10/W10)))))</f>
        <v>971.11724737210307</v>
      </c>
      <c r="V10" s="199"/>
      <c r="W10" s="200">
        <v>-6.6719999313354492</v>
      </c>
      <c r="X10" s="200"/>
      <c r="Y10" s="200">
        <v>8.4479999542236328</v>
      </c>
      <c r="Z10" s="200"/>
      <c r="AA10" s="201">
        <f>IF(W10=0,0,COS(ATAN(Y10/W10)))</f>
        <v>0.61978884845862325</v>
      </c>
      <c r="AB10" s="202"/>
      <c r="AC10" s="198">
        <f>IF(OR(AC29=0,AE10=0),0,ABS(1000*AE10/(SQRT(3)*AC29*COS(ATAN(AG10/AE10)))))</f>
        <v>985.83000160055542</v>
      </c>
      <c r="AD10" s="199"/>
      <c r="AE10" s="200">
        <v>-6.5279998779296875</v>
      </c>
      <c r="AF10" s="200"/>
      <c r="AG10" s="200">
        <v>8.9759998321533203</v>
      </c>
      <c r="AH10" s="200"/>
      <c r="AI10" s="201">
        <f>IF(AE10=0,0,COS(ATAN(AG10/AE10)))</f>
        <v>0.58817169767504629</v>
      </c>
      <c r="AJ10" s="202"/>
      <c r="AK10" s="198">
        <f>IF(OR(AK29=0,AM10=0),0,ABS(1000*AM10/(SQRT(3)*AK29*COS(ATAN(AO10/AM10)))))</f>
        <v>988.81257528929621</v>
      </c>
      <c r="AL10" s="199"/>
      <c r="AM10" s="200">
        <v>-6.3839998245239258</v>
      </c>
      <c r="AN10" s="200"/>
      <c r="AO10" s="200">
        <v>9.119999885559082</v>
      </c>
      <c r="AP10" s="200"/>
      <c r="AQ10" s="201">
        <f>IF(AM10=0,0,COS(ATAN(AO10/AM10)))</f>
        <v>0.57346233861388429</v>
      </c>
      <c r="AR10" s="202"/>
      <c r="AS10" s="198">
        <f>IF(OR(AS29=0,AU10=0),0,ABS(1000*AU10/(SQRT(3)*AS29*COS(ATAN(AW10/AU10)))))</f>
        <v>1044.7275326907527</v>
      </c>
      <c r="AT10" s="199"/>
      <c r="AU10" s="200">
        <v>-6.4800000190734863</v>
      </c>
      <c r="AV10" s="200"/>
      <c r="AW10" s="200">
        <v>10.031999588012695</v>
      </c>
      <c r="AX10" s="200"/>
      <c r="AY10" s="201">
        <f>IF(AU10=0,0,COS(ATAN(AW10/AU10)))</f>
        <v>0.54258453394765815</v>
      </c>
      <c r="AZ10" s="202"/>
    </row>
    <row r="11" spans="1:52" ht="15.75" customHeight="1" thickBot="1" x14ac:dyDescent="0.25">
      <c r="A11" s="52"/>
      <c r="B11" s="53"/>
      <c r="C11" s="53"/>
      <c r="D11" s="53"/>
      <c r="E11" s="60" t="s">
        <v>15</v>
      </c>
      <c r="F11" s="61"/>
      <c r="G11" s="61"/>
      <c r="H11" s="61"/>
      <c r="I11" s="61"/>
      <c r="J11" s="61"/>
      <c r="K11" s="61"/>
      <c r="L11" s="62"/>
      <c r="M11" s="61">
        <v>1</v>
      </c>
      <c r="N11" s="61"/>
      <c r="O11" s="61"/>
      <c r="P11" s="63" t="s">
        <v>16</v>
      </c>
      <c r="Q11" s="63"/>
      <c r="R11" s="64"/>
      <c r="S11" s="64"/>
      <c r="T11" s="65"/>
      <c r="U11" s="60">
        <v>1</v>
      </c>
      <c r="V11" s="61"/>
      <c r="W11" s="61"/>
      <c r="X11" s="63" t="s">
        <v>16</v>
      </c>
      <c r="Y11" s="63"/>
      <c r="Z11" s="64"/>
      <c r="AA11" s="64"/>
      <c r="AB11" s="65"/>
      <c r="AC11" s="60">
        <v>1</v>
      </c>
      <c r="AD11" s="61"/>
      <c r="AE11" s="61"/>
      <c r="AF11" s="63" t="s">
        <v>16</v>
      </c>
      <c r="AG11" s="63"/>
      <c r="AH11" s="64"/>
      <c r="AI11" s="64"/>
      <c r="AJ11" s="65"/>
      <c r="AK11" s="60">
        <v>1</v>
      </c>
      <c r="AL11" s="61"/>
      <c r="AM11" s="61"/>
      <c r="AN11" s="63" t="s">
        <v>16</v>
      </c>
      <c r="AO11" s="63"/>
      <c r="AP11" s="64"/>
      <c r="AQ11" s="64"/>
      <c r="AR11" s="65"/>
      <c r="AS11" s="60">
        <v>1</v>
      </c>
      <c r="AT11" s="61"/>
      <c r="AU11" s="61"/>
      <c r="AV11" s="63" t="s">
        <v>16</v>
      </c>
      <c r="AW11" s="63"/>
      <c r="AX11" s="64"/>
      <c r="AY11" s="64"/>
      <c r="AZ11" s="65"/>
    </row>
    <row r="12" spans="1:52" x14ac:dyDescent="0.2">
      <c r="A12" s="15" t="s">
        <v>156</v>
      </c>
      <c r="B12" s="18">
        <v>40</v>
      </c>
      <c r="C12" s="16">
        <v>4.6999998390674591E-2</v>
      </c>
      <c r="D12" s="1">
        <v>0.60000002384185791</v>
      </c>
      <c r="E12" s="33">
        <v>110</v>
      </c>
      <c r="F12" s="34"/>
      <c r="G12" s="35" t="s">
        <v>154</v>
      </c>
      <c r="H12" s="35"/>
      <c r="I12" s="36">
        <v>0.20999999344348907</v>
      </c>
      <c r="J12" s="36"/>
      <c r="K12" s="36">
        <v>10.760000228881836</v>
      </c>
      <c r="L12" s="37"/>
      <c r="M12" s="208">
        <f>IF(OR(M26=0,O12=0),0,ABS(1000*O12/(SQRT(3)*M26*COS(ATAN(Q12/O12)))))</f>
        <v>56.917248732515901</v>
      </c>
      <c r="N12" s="207"/>
      <c r="O12" s="40">
        <f>M22</f>
        <v>8.7981273163185936</v>
      </c>
      <c r="P12" s="40"/>
      <c r="Q12" s="40">
        <f>R22</f>
        <v>7.1500365429797776</v>
      </c>
      <c r="R12" s="40"/>
      <c r="S12" s="41">
        <f>IF(O12=0,0,COS(ATAN(Q12/O12)))</f>
        <v>0.77604673414065584</v>
      </c>
      <c r="T12" s="42"/>
      <c r="U12" s="206">
        <f>IF(OR(U26=0,W12=0),0,ABS(1000*W12/(SQRT(3)*U26*COS(ATAN(Y12/W12)))))</f>
        <v>59.772972368782199</v>
      </c>
      <c r="V12" s="207"/>
      <c r="W12" s="40">
        <f>U22</f>
        <v>9.2317078200227023</v>
      </c>
      <c r="X12" s="40"/>
      <c r="Y12" s="40">
        <f>Z22</f>
        <v>7.5184265032196054</v>
      </c>
      <c r="Z12" s="40"/>
      <c r="AA12" s="41">
        <f>IF(W12=0,0,COS(ATAN(Y12/W12)))</f>
        <v>0.77538738354794667</v>
      </c>
      <c r="AB12" s="42"/>
      <c r="AC12" s="206">
        <f>IF(OR(AC26=0,AE12=0),0,ABS(1000*AE12/(SQRT(3)*AC26*COS(ATAN(AG12/AE12)))))</f>
        <v>48.696306098348288</v>
      </c>
      <c r="AD12" s="207"/>
      <c r="AE12" s="40">
        <f>AC22</f>
        <v>7.4979910858757632</v>
      </c>
      <c r="AF12" s="40"/>
      <c r="AG12" s="40">
        <f>AH22</f>
        <v>6.1532638865167373</v>
      </c>
      <c r="AH12" s="40"/>
      <c r="AI12" s="41">
        <f>IF(AE12=0,0,COS(ATAN(AG12/AE12)))</f>
        <v>0.77301947138122185</v>
      </c>
      <c r="AJ12" s="42"/>
      <c r="AK12" s="206">
        <f>IF(OR(AK26=0,AM12=0),0,ABS(1000*AM12/(SQRT(3)*AK26*COS(ATAN(AO12/AM12)))))</f>
        <v>69.512338858713207</v>
      </c>
      <c r="AL12" s="207"/>
      <c r="AM12" s="40">
        <f>AK22</f>
        <v>10.773683495972897</v>
      </c>
      <c r="AN12" s="40"/>
      <c r="AO12" s="40">
        <f>AP22</f>
        <v>8.696894006800429</v>
      </c>
      <c r="AP12" s="40"/>
      <c r="AQ12" s="41">
        <f>IF(AM12=0,0,COS(ATAN(AO12/AM12)))</f>
        <v>0.77811510110101278</v>
      </c>
      <c r="AR12" s="42"/>
      <c r="AS12" s="206">
        <f>IF(OR(AS26=0,AU12=0),0,ABS(1000*AU12/(SQRT(3)*AS26*COS(ATAN(AW12/AU12)))))</f>
        <v>24.264471211429708</v>
      </c>
      <c r="AT12" s="207"/>
      <c r="AU12" s="40">
        <f>AS22</f>
        <v>4.1776503166452317</v>
      </c>
      <c r="AV12" s="40"/>
      <c r="AW12" s="40">
        <f>AX22</f>
        <v>2.4303234096752808</v>
      </c>
      <c r="AX12" s="40"/>
      <c r="AY12" s="41">
        <f>IF(AU12=0,0,COS(ATAN(AW12/AU12)))</f>
        <v>0.86437617187140681</v>
      </c>
      <c r="AZ12" s="42"/>
    </row>
    <row r="13" spans="1:52" x14ac:dyDescent="0.2">
      <c r="A13" s="49"/>
      <c r="B13" s="50"/>
      <c r="C13" s="50"/>
      <c r="D13" s="51"/>
      <c r="E13" s="54">
        <v>6</v>
      </c>
      <c r="F13" s="55"/>
      <c r="G13" s="56" t="s">
        <v>283</v>
      </c>
      <c r="H13" s="56"/>
      <c r="I13" s="57">
        <f>I12</f>
        <v>0.20999999344348907</v>
      </c>
      <c r="J13" s="57"/>
      <c r="K13" s="57">
        <f>K12</f>
        <v>10.760000228881836</v>
      </c>
      <c r="L13" s="58"/>
      <c r="M13" s="203">
        <f>IF(OR(M30=0,O13=0),0,ABS(1000*O13/(SQRT(3)*M30*COS(ATAN(Q13/O13)))))</f>
        <v>953.57851584303444</v>
      </c>
      <c r="N13" s="199"/>
      <c r="O13" s="200">
        <v>8.7360000610351563</v>
      </c>
      <c r="P13" s="200"/>
      <c r="Q13" s="200">
        <v>6.2399997711181641</v>
      </c>
      <c r="R13" s="200"/>
      <c r="S13" s="201">
        <f>IF(O13=0,0,COS(ATAN(Q13/O13)))</f>
        <v>0.81373348321106476</v>
      </c>
      <c r="T13" s="202"/>
      <c r="U13" s="198">
        <f>IF(OR(U30=0,W13=0),0,ABS(1000*W13/(SQRT(3)*U30*COS(ATAN(Y13/W13)))))</f>
        <v>1002.1515586381677</v>
      </c>
      <c r="V13" s="199"/>
      <c r="W13" s="200">
        <v>9.1680002212524414</v>
      </c>
      <c r="X13" s="200"/>
      <c r="Y13" s="200">
        <v>6.5760002136230469</v>
      </c>
      <c r="Z13" s="200"/>
      <c r="AA13" s="201">
        <f>IF(W13=0,0,COS(ATAN(Y13/W13)))</f>
        <v>0.81258205063445221</v>
      </c>
      <c r="AB13" s="202"/>
      <c r="AC13" s="198">
        <f>IF(OR(AC30=0,AE13=0),0,ABS(1000*AE13/(SQRT(3)*AC30*COS(ATAN(AG13/AE13)))))</f>
        <v>812.82222235424797</v>
      </c>
      <c r="AD13" s="199"/>
      <c r="AE13" s="200">
        <v>7.440000057220459</v>
      </c>
      <c r="AF13" s="200"/>
      <c r="AG13" s="200">
        <v>5.3280000686645508</v>
      </c>
      <c r="AH13" s="200"/>
      <c r="AI13" s="201">
        <f>IF(AE13=0,0,COS(ATAN(AG13/AE13)))</f>
        <v>0.81302403814049118</v>
      </c>
      <c r="AJ13" s="202"/>
      <c r="AK13" s="198">
        <f>IF(OR(AK30=0,AM13=0),0,ABS(1000*AM13/(SQRT(3)*AK30*COS(ATAN(AO13/AM13)))))</f>
        <v>1167.6880837079266</v>
      </c>
      <c r="AL13" s="199"/>
      <c r="AM13" s="200">
        <v>10.704000473022461</v>
      </c>
      <c r="AN13" s="200"/>
      <c r="AO13" s="200">
        <v>7.6319999694824219</v>
      </c>
      <c r="AP13" s="200"/>
      <c r="AQ13" s="201">
        <f>IF(AM13=0,0,COS(ATAN(AO13/AM13)))</f>
        <v>0.81422660208541831</v>
      </c>
      <c r="AR13" s="202"/>
      <c r="AS13" s="198">
        <f>IF(OR(AS30=0,AU13=0),0,ABS(1000*AU13/(SQRT(3)*AS30*COS(ATAN(AW13/AU13)))))</f>
        <v>411.82811230165629</v>
      </c>
      <c r="AT13" s="199"/>
      <c r="AU13" s="200">
        <v>4.1279997825622559</v>
      </c>
      <c r="AV13" s="200"/>
      <c r="AW13" s="200">
        <v>1.7760000228881836</v>
      </c>
      <c r="AX13" s="200"/>
      <c r="AY13" s="201">
        <f>IF(AU13=0,0,COS(ATAN(AW13/AU13)))</f>
        <v>0.918591635658075</v>
      </c>
      <c r="AZ13" s="202"/>
    </row>
    <row r="14" spans="1:52" ht="15.75" customHeight="1" thickBot="1" x14ac:dyDescent="0.25">
      <c r="A14" s="52"/>
      <c r="B14" s="53"/>
      <c r="C14" s="53"/>
      <c r="D14" s="53"/>
      <c r="E14" s="60" t="s">
        <v>15</v>
      </c>
      <c r="F14" s="61"/>
      <c r="G14" s="61"/>
      <c r="H14" s="61"/>
      <c r="I14" s="61"/>
      <c r="J14" s="61"/>
      <c r="K14" s="61"/>
      <c r="L14" s="62"/>
      <c r="M14" s="61">
        <v>1</v>
      </c>
      <c r="N14" s="61"/>
      <c r="O14" s="61"/>
      <c r="P14" s="63" t="s">
        <v>16</v>
      </c>
      <c r="Q14" s="63"/>
      <c r="R14" s="64"/>
      <c r="S14" s="64"/>
      <c r="T14" s="65"/>
      <c r="U14" s="60">
        <v>1</v>
      </c>
      <c r="V14" s="61"/>
      <c r="W14" s="61"/>
      <c r="X14" s="63" t="s">
        <v>16</v>
      </c>
      <c r="Y14" s="63"/>
      <c r="Z14" s="64"/>
      <c r="AA14" s="64"/>
      <c r="AB14" s="65"/>
      <c r="AC14" s="60">
        <v>1</v>
      </c>
      <c r="AD14" s="61"/>
      <c r="AE14" s="61"/>
      <c r="AF14" s="63" t="s">
        <v>16</v>
      </c>
      <c r="AG14" s="63"/>
      <c r="AH14" s="64"/>
      <c r="AI14" s="64"/>
      <c r="AJ14" s="65"/>
      <c r="AK14" s="60">
        <v>1</v>
      </c>
      <c r="AL14" s="61"/>
      <c r="AM14" s="61"/>
      <c r="AN14" s="63" t="s">
        <v>16</v>
      </c>
      <c r="AO14" s="63"/>
      <c r="AP14" s="64"/>
      <c r="AQ14" s="64"/>
      <c r="AR14" s="65"/>
      <c r="AS14" s="60">
        <v>1</v>
      </c>
      <c r="AT14" s="61"/>
      <c r="AU14" s="61"/>
      <c r="AV14" s="63" t="s">
        <v>16</v>
      </c>
      <c r="AW14" s="63"/>
      <c r="AX14" s="64"/>
      <c r="AY14" s="64"/>
      <c r="AZ14" s="65"/>
    </row>
    <row r="15" spans="1:52" x14ac:dyDescent="0.2">
      <c r="A15" s="66" t="s">
        <v>19</v>
      </c>
      <c r="B15" s="67"/>
      <c r="C15" s="67"/>
      <c r="D15" s="67"/>
      <c r="E15" s="70" t="s">
        <v>47</v>
      </c>
      <c r="F15" s="35"/>
      <c r="G15" s="35"/>
      <c r="H15" s="35"/>
      <c r="I15" s="35"/>
      <c r="J15" s="35"/>
      <c r="K15" s="35"/>
      <c r="L15" s="71"/>
      <c r="M15" s="72">
        <f>SUM(M6,M9,M12)</f>
        <v>182.49234171197406</v>
      </c>
      <c r="N15" s="73"/>
      <c r="O15" s="74">
        <f>SUM(O6,O9,O12)</f>
        <v>-1.5021413158252432</v>
      </c>
      <c r="P15" s="73"/>
      <c r="Q15" s="74">
        <f>SUM(Q6,Q9,Q12)</f>
        <v>29.873029577770943</v>
      </c>
      <c r="R15" s="73"/>
      <c r="S15" s="73"/>
      <c r="T15" s="75"/>
      <c r="U15" s="76">
        <f>SUM(U6,U9,U12)</f>
        <v>162.66093168329652</v>
      </c>
      <c r="V15" s="73"/>
      <c r="W15" s="74">
        <f>SUM(W6,W9,W12)</f>
        <v>0.26272579312168176</v>
      </c>
      <c r="X15" s="73"/>
      <c r="Y15" s="74">
        <f>SUM(Y6,Y9,Y12)</f>
        <v>25.533275108196285</v>
      </c>
      <c r="Z15" s="73"/>
      <c r="AA15" s="73"/>
      <c r="AB15" s="75"/>
      <c r="AC15" s="76">
        <f>SUM(AC6,AC9,AC12)</f>
        <v>155.06574369712098</v>
      </c>
      <c r="AD15" s="73"/>
      <c r="AE15" s="74">
        <f>SUM(AE6,AE9,AE12)</f>
        <v>-2.3811334500082681</v>
      </c>
      <c r="AF15" s="73"/>
      <c r="AG15" s="74">
        <f>SUM(AG6,AG9,AG12)</f>
        <v>24.683434535965691</v>
      </c>
      <c r="AH15" s="73"/>
      <c r="AI15" s="73"/>
      <c r="AJ15" s="75"/>
      <c r="AK15" s="76">
        <f>SUM(AK6,AK9,AK12)</f>
        <v>176.18733486261175</v>
      </c>
      <c r="AL15" s="73"/>
      <c r="AM15" s="74">
        <f>SUM(AM6,AM9,AM12)</f>
        <v>1.3746582834747656</v>
      </c>
      <c r="AN15" s="73"/>
      <c r="AO15" s="74">
        <f>SUM(AO6,AO9,AO12)</f>
        <v>27.516824681579408</v>
      </c>
      <c r="AP15" s="73"/>
      <c r="AQ15" s="73"/>
      <c r="AR15" s="75"/>
      <c r="AS15" s="76">
        <f>SUM(AS6,AS9,AS12)</f>
        <v>147.51784664690561</v>
      </c>
      <c r="AT15" s="73"/>
      <c r="AU15" s="74">
        <f>SUM(AU6,AU9,AU12)</f>
        <v>-5.212765826096919</v>
      </c>
      <c r="AV15" s="73"/>
      <c r="AW15" s="74">
        <f>SUM(AW6,AW9,AW12)</f>
        <v>24.779431136521403</v>
      </c>
      <c r="AX15" s="73"/>
      <c r="AY15" s="73"/>
      <c r="AZ15" s="75"/>
    </row>
    <row r="16" spans="1:52" ht="13.5" thickBot="1" x14ac:dyDescent="0.25">
      <c r="A16" s="68"/>
      <c r="B16" s="69"/>
      <c r="C16" s="69"/>
      <c r="D16" s="69"/>
      <c r="E16" s="77" t="s">
        <v>20</v>
      </c>
      <c r="F16" s="78"/>
      <c r="G16" s="78"/>
      <c r="H16" s="78"/>
      <c r="I16" s="78"/>
      <c r="J16" s="78"/>
      <c r="K16" s="78"/>
      <c r="L16" s="79"/>
      <c r="M16" s="80">
        <f>SUM(M7,M10,M13)</f>
        <v>2987.0187791469616</v>
      </c>
      <c r="N16" s="81"/>
      <c r="O16" s="82">
        <f>SUM(O7,O10,O13)</f>
        <v>-1.8239998817443848</v>
      </c>
      <c r="P16" s="81"/>
      <c r="Q16" s="82">
        <f>SUM(Q7,Q10,Q13)</f>
        <v>26.831999778747559</v>
      </c>
      <c r="R16" s="81"/>
      <c r="S16" s="81"/>
      <c r="T16" s="83"/>
      <c r="U16" s="84">
        <f>SUM(U7,U10,U13)</f>
        <v>2691.8820492436657</v>
      </c>
      <c r="V16" s="81"/>
      <c r="W16" s="82">
        <f>SUM(W7,W10,W13)</f>
        <v>-4.799962043762207E-2</v>
      </c>
      <c r="X16" s="81"/>
      <c r="Y16" s="82">
        <f>SUM(Y7,Y10,Y13)</f>
        <v>22.703999996185303</v>
      </c>
      <c r="Z16" s="81"/>
      <c r="AA16" s="81"/>
      <c r="AB16" s="83"/>
      <c r="AC16" s="84">
        <f>SUM(AC7,AC10,AC13)</f>
        <v>2548.1815850187427</v>
      </c>
      <c r="AD16" s="81"/>
      <c r="AE16" s="82">
        <f>SUM(AE7,AE10,AE13)</f>
        <v>-2.6879997253417969</v>
      </c>
      <c r="AF16" s="81"/>
      <c r="AG16" s="82">
        <f>SUM(AG7,AG10,AG13)</f>
        <v>21.935999870300293</v>
      </c>
      <c r="AH16" s="81"/>
      <c r="AI16" s="81"/>
      <c r="AJ16" s="83"/>
      <c r="AK16" s="84">
        <f>SUM(AK7,AK10,AK13)</f>
        <v>2905.5690979879919</v>
      </c>
      <c r="AL16" s="81"/>
      <c r="AM16" s="82">
        <f>SUM(AM7,AM10,AM13)</f>
        <v>1.0560007095336914</v>
      </c>
      <c r="AN16" s="81"/>
      <c r="AO16" s="82">
        <f>SUM(AO7,AO10,AO13)</f>
        <v>24.527999877929688</v>
      </c>
      <c r="AP16" s="81"/>
      <c r="AQ16" s="81"/>
      <c r="AR16" s="83"/>
      <c r="AS16" s="84">
        <f>SUM(AS7,AS10,AS13)</f>
        <v>2407.2800627530833</v>
      </c>
      <c r="AT16" s="81"/>
      <c r="AU16" s="82">
        <f>SUM(AU7,AU10,AU13)</f>
        <v>-5.5200002193450928</v>
      </c>
      <c r="AV16" s="81"/>
      <c r="AW16" s="82">
        <f>SUM(AW7,AW10,AW13)</f>
        <v>22.031999588012695</v>
      </c>
      <c r="AX16" s="81"/>
      <c r="AY16" s="81"/>
      <c r="AZ16" s="83"/>
    </row>
    <row r="17" spans="1:52" x14ac:dyDescent="0.2">
      <c r="A17" s="66" t="s">
        <v>21</v>
      </c>
      <c r="B17" s="67"/>
      <c r="C17" s="67"/>
      <c r="D17" s="67"/>
      <c r="E17" s="67" t="s">
        <v>22</v>
      </c>
      <c r="F17" s="67"/>
      <c r="G17" s="67"/>
      <c r="H17" s="67"/>
      <c r="I17" s="85" t="s">
        <v>13</v>
      </c>
      <c r="J17" s="86"/>
      <c r="K17" s="86"/>
      <c r="L17" s="87"/>
      <c r="M17" s="88">
        <f>I6*(POWER(O7,2)+POWER(Q7,2))/POWER(B6,2)</f>
        <v>1.5040916050883067E-2</v>
      </c>
      <c r="N17" s="88"/>
      <c r="O17" s="88"/>
      <c r="P17" s="89" t="s">
        <v>23</v>
      </c>
      <c r="Q17" s="89"/>
      <c r="R17" s="90">
        <f>K6*(POWER(O7,2)+POWER(Q7,2))/(100*B6)</f>
        <v>0.30734745816764308</v>
      </c>
      <c r="S17" s="90"/>
      <c r="T17" s="91"/>
      <c r="U17" s="92">
        <f>I6*(POWER(W7,2)+POWER(Y7,2))/POWER(B6,2)</f>
        <v>8.7791209642120293E-3</v>
      </c>
      <c r="V17" s="88"/>
      <c r="W17" s="88"/>
      <c r="X17" s="89" t="s">
        <v>23</v>
      </c>
      <c r="Y17" s="89"/>
      <c r="Z17" s="90">
        <f>K6*(POWER(W7,2)+POWER(Y7,2))/(100*B6)</f>
        <v>0.17939336302182329</v>
      </c>
      <c r="AA17" s="90"/>
      <c r="AB17" s="91"/>
      <c r="AC17" s="92">
        <f>I6*(POWER(AE7,2)+POWER(AG7,2))/POWER(B6,2)</f>
        <v>9.5507592998455466E-3</v>
      </c>
      <c r="AD17" s="88"/>
      <c r="AE17" s="88"/>
      <c r="AF17" s="89" t="s">
        <v>23</v>
      </c>
      <c r="AG17" s="89"/>
      <c r="AH17" s="90">
        <f>K6*(POWER(AE7,2)+POWER(AG7,2))/(100*B6)</f>
        <v>0.19516109154842115</v>
      </c>
      <c r="AI17" s="90"/>
      <c r="AJ17" s="91"/>
      <c r="AK17" s="92">
        <f>I6*(POWER(AM7,2)+POWER(AO7,2))/POWER(B6,2)</f>
        <v>9.5390164583891504E-3</v>
      </c>
      <c r="AL17" s="88"/>
      <c r="AM17" s="88"/>
      <c r="AN17" s="89" t="s">
        <v>23</v>
      </c>
      <c r="AO17" s="89"/>
      <c r="AP17" s="90">
        <f>K6*(POWER(AM7,2)+POWER(AO7,2))/(100*B6)</f>
        <v>0.19492113724902344</v>
      </c>
      <c r="AQ17" s="90"/>
      <c r="AR17" s="91"/>
      <c r="AS17" s="92">
        <f>I6*(POWER(AU7,2)+POWER(AW7,2))/POWER(B6,2)</f>
        <v>1.5366320827028879E-2</v>
      </c>
      <c r="AT17" s="88"/>
      <c r="AU17" s="88"/>
      <c r="AV17" s="89" t="s">
        <v>23</v>
      </c>
      <c r="AW17" s="89"/>
      <c r="AX17" s="90">
        <f>K6*(POWER(AU7,2)+POWER(AW7,2))/(100*B6)</f>
        <v>0.31399680921020506</v>
      </c>
      <c r="AY17" s="90"/>
      <c r="AZ17" s="91"/>
    </row>
    <row r="18" spans="1:52" x14ac:dyDescent="0.2">
      <c r="A18" s="215"/>
      <c r="B18" s="106"/>
      <c r="C18" s="106"/>
      <c r="D18" s="106"/>
      <c r="E18" s="106"/>
      <c r="F18" s="106"/>
      <c r="G18" s="106"/>
      <c r="H18" s="106"/>
      <c r="I18" s="111" t="s">
        <v>17</v>
      </c>
      <c r="J18" s="112"/>
      <c r="K18" s="112"/>
      <c r="L18" s="113"/>
      <c r="M18" s="213">
        <f>I9*(POWER(O10,2)+POWER(Q10,2))/POWER(B9,2)</f>
        <v>2.369039375035573E-2</v>
      </c>
      <c r="N18" s="213"/>
      <c r="O18" s="213"/>
      <c r="P18" s="214" t="s">
        <v>23</v>
      </c>
      <c r="Q18" s="214"/>
      <c r="R18" s="210">
        <f>K9*(POWER(O10,2)+POWER(Q10,2))/(100*B9)</f>
        <v>0.42664555421217665</v>
      </c>
      <c r="S18" s="210"/>
      <c r="T18" s="211"/>
      <c r="U18" s="212">
        <f>I9*(POWER(W10,2)+POWER(Y10,2))/POWER(B9,2)</f>
        <v>1.7238692990365487E-2</v>
      </c>
      <c r="V18" s="213"/>
      <c r="W18" s="213"/>
      <c r="X18" s="214" t="s">
        <v>23</v>
      </c>
      <c r="Y18" s="214"/>
      <c r="Z18" s="210">
        <f>K9*(POWER(W10,2)+POWER(Y10,2))/(100*B9)</f>
        <v>0.31045544461064983</v>
      </c>
      <c r="AA18" s="210"/>
      <c r="AB18" s="211"/>
      <c r="AC18" s="212">
        <f>I9*(POWER(AE10,2)+POWER(AG10,2))/POWER(B9,2)</f>
        <v>1.832448654391344E-2</v>
      </c>
      <c r="AD18" s="213"/>
      <c r="AE18" s="213"/>
      <c r="AF18" s="214" t="s">
        <v>23</v>
      </c>
      <c r="AG18" s="214"/>
      <c r="AH18" s="210">
        <f>K9*(POWER(AE10,2)+POWER(AG10,2))/(100*B9)</f>
        <v>0.33000974148283752</v>
      </c>
      <c r="AI18" s="210"/>
      <c r="AJ18" s="211"/>
      <c r="AK18" s="212">
        <f>I9*(POWER(AM10,2)+POWER(AO10,2))/POWER(B9,2)</f>
        <v>1.8435533697783654E-2</v>
      </c>
      <c r="AL18" s="213"/>
      <c r="AM18" s="213"/>
      <c r="AN18" s="214" t="s">
        <v>23</v>
      </c>
      <c r="AO18" s="214"/>
      <c r="AP18" s="210">
        <f>K9*(POWER(AM10,2)+POWER(AO10,2))/(100*B9)</f>
        <v>0.33200961430073572</v>
      </c>
      <c r="AQ18" s="210"/>
      <c r="AR18" s="211"/>
      <c r="AS18" s="212">
        <f>I9*(POWER(AU10,2)+POWER(AW10,2))/POWER(B9,2)</f>
        <v>2.1217537503704989E-2</v>
      </c>
      <c r="AT18" s="213"/>
      <c r="AU18" s="213"/>
      <c r="AV18" s="214" t="s">
        <v>23</v>
      </c>
      <c r="AW18" s="214"/>
      <c r="AX18" s="210">
        <f>K9*(POWER(AU10,2)+POWER(AW10,2))/(100*B9)</f>
        <v>0.38211133772945122</v>
      </c>
      <c r="AY18" s="210"/>
      <c r="AZ18" s="211"/>
    </row>
    <row r="19" spans="1:52" ht="13.5" thickBot="1" x14ac:dyDescent="0.25">
      <c r="A19" s="68"/>
      <c r="B19" s="69"/>
      <c r="C19" s="69"/>
      <c r="D19" s="69"/>
      <c r="E19" s="69"/>
      <c r="F19" s="69"/>
      <c r="G19" s="69"/>
      <c r="H19" s="69"/>
      <c r="I19" s="93" t="s">
        <v>156</v>
      </c>
      <c r="J19" s="63"/>
      <c r="K19" s="63"/>
      <c r="L19" s="94"/>
      <c r="M19" s="95">
        <f>I12*(POWER(O13,2)+POWER(Q13,2))/POWER(B12,2)</f>
        <v>1.5127256892762009E-2</v>
      </c>
      <c r="N19" s="95"/>
      <c r="O19" s="95"/>
      <c r="P19" s="96" t="s">
        <v>23</v>
      </c>
      <c r="Q19" s="96"/>
      <c r="R19" s="97">
        <f>K12*(POWER(O13,2)+POWER(Q13,2))/(100*B12)</f>
        <v>0.31003674801975589</v>
      </c>
      <c r="S19" s="97"/>
      <c r="T19" s="98"/>
      <c r="U19" s="99">
        <f>I12*(POWER(W13,2)+POWER(Y13,2))/POWER(B12,2)</f>
        <v>1.6707600379586206E-2</v>
      </c>
      <c r="V19" s="95"/>
      <c r="W19" s="95"/>
      <c r="X19" s="96" t="s">
        <v>23</v>
      </c>
      <c r="Y19" s="96"/>
      <c r="Z19" s="97">
        <f>K12*(POWER(W13,2)+POWER(Y13,2))/(100*B12)</f>
        <v>0.34242626575470037</v>
      </c>
      <c r="AA19" s="97"/>
      <c r="AB19" s="98"/>
      <c r="AC19" s="99">
        <f>I12*(POWER(AE13,2)+POWER(AG13,2))/POWER(B12,2)</f>
        <v>1.0991030264629548E-2</v>
      </c>
      <c r="AD19" s="95"/>
      <c r="AE19" s="95"/>
      <c r="AF19" s="96" t="s">
        <v>23</v>
      </c>
      <c r="AG19" s="96"/>
      <c r="AH19" s="97">
        <f>K12*(POWER(AE13,2)+POWER(AG13,2))/(100*B12)</f>
        <v>0.22526379401032848</v>
      </c>
      <c r="AI19" s="97"/>
      <c r="AJ19" s="98"/>
      <c r="AK19" s="99">
        <f>I12*(POWER(AM13,2)+POWER(AO13,2))/POWER(B12,2)</f>
        <v>2.2683024559761993E-2</v>
      </c>
      <c r="AL19" s="95"/>
      <c r="AM19" s="95"/>
      <c r="AN19" s="96" t="s">
        <v>23</v>
      </c>
      <c r="AO19" s="96"/>
      <c r="AP19" s="97">
        <f>K12*(POWER(AM13,2)+POWER(AO13,2))/(100*B12)</f>
        <v>0.46489401347614867</v>
      </c>
      <c r="AQ19" s="97"/>
      <c r="AR19" s="98"/>
      <c r="AS19" s="99">
        <f>I12*(POWER(AU13,2)+POWER(AW13,2))/POWER(B12,2)</f>
        <v>2.6505356923012869E-3</v>
      </c>
      <c r="AT19" s="95"/>
      <c r="AU19" s="95"/>
      <c r="AV19" s="96" t="s">
        <v>23</v>
      </c>
      <c r="AW19" s="96"/>
      <c r="AX19" s="97">
        <f>K12*(POWER(AU13,2)+POWER(AW13,2))/(100*B12)</f>
        <v>5.432336294523929E-2</v>
      </c>
      <c r="AY19" s="97"/>
      <c r="AZ19" s="98"/>
    </row>
    <row r="20" spans="1:52" x14ac:dyDescent="0.2">
      <c r="A20" s="100" t="s">
        <v>49</v>
      </c>
      <c r="B20" s="101"/>
      <c r="C20" s="101"/>
      <c r="D20" s="101"/>
      <c r="E20" s="67" t="s">
        <v>24</v>
      </c>
      <c r="F20" s="67"/>
      <c r="G20" s="67"/>
      <c r="H20" s="67"/>
      <c r="I20" s="85" t="s">
        <v>13</v>
      </c>
      <c r="J20" s="86"/>
      <c r="K20" s="86"/>
      <c r="L20" s="87"/>
      <c r="M20" s="107">
        <f>SUM(O7:P7)+C6+M17</f>
        <v>-3.8919591487989704</v>
      </c>
      <c r="N20" s="107"/>
      <c r="O20" s="107"/>
      <c r="P20" s="108" t="s">
        <v>23</v>
      </c>
      <c r="Q20" s="108"/>
      <c r="R20" s="109">
        <f>SUM(Q7:R7)+D6+R17</f>
        <v>10.747347276969522</v>
      </c>
      <c r="S20" s="109"/>
      <c r="T20" s="110"/>
      <c r="U20" s="119">
        <f>SUM(W7:X7)+C6+U17</f>
        <v>-2.4102207893904022</v>
      </c>
      <c r="V20" s="107"/>
      <c r="W20" s="107"/>
      <c r="X20" s="108" t="s">
        <v>23</v>
      </c>
      <c r="Y20" s="108"/>
      <c r="Z20" s="109">
        <f>SUM(Y7:Z7)+D6+Z17</f>
        <v>8.5073931932677951</v>
      </c>
      <c r="AA20" s="109"/>
      <c r="AB20" s="110"/>
      <c r="AC20" s="119">
        <f>SUM(AE7:AF7)+C6+AC17</f>
        <v>-3.4654491453327227</v>
      </c>
      <c r="AD20" s="107"/>
      <c r="AE20" s="107"/>
      <c r="AF20" s="108" t="s">
        <v>23</v>
      </c>
      <c r="AG20" s="108"/>
      <c r="AH20" s="109">
        <f>SUM(AG7:AH7)+D6+AH17</f>
        <v>8.4751610629381915</v>
      </c>
      <c r="AI20" s="109"/>
      <c r="AJ20" s="110"/>
      <c r="AK20" s="119">
        <f>SUM(AM7:AN7)+C6+AK17</f>
        <v>-3.1294609225064547</v>
      </c>
      <c r="AL20" s="107"/>
      <c r="AM20" s="107"/>
      <c r="AN20" s="108" t="s">
        <v>23</v>
      </c>
      <c r="AO20" s="108"/>
      <c r="AP20" s="109">
        <f>SUM(AO7:AP7)+D6+AP17</f>
        <v>8.6189211620445558</v>
      </c>
      <c r="AQ20" s="109"/>
      <c r="AR20" s="110"/>
      <c r="AS20" s="119">
        <f>SUM(AU7:AV7)+C6+AS17</f>
        <v>-3.0276336620068336</v>
      </c>
      <c r="AT20" s="107"/>
      <c r="AU20" s="107"/>
      <c r="AV20" s="108" t="s">
        <v>23</v>
      </c>
      <c r="AW20" s="108"/>
      <c r="AX20" s="109">
        <f>SUM(AW7:AX7)+D6+AX17</f>
        <v>11.185996788229371</v>
      </c>
      <c r="AY20" s="109"/>
      <c r="AZ20" s="110"/>
    </row>
    <row r="21" spans="1:52" x14ac:dyDescent="0.2">
      <c r="A21" s="102"/>
      <c r="B21" s="103"/>
      <c r="C21" s="103"/>
      <c r="D21" s="103"/>
      <c r="E21" s="106"/>
      <c r="F21" s="106"/>
      <c r="G21" s="106"/>
      <c r="H21" s="106"/>
      <c r="I21" s="111" t="s">
        <v>17</v>
      </c>
      <c r="J21" s="112"/>
      <c r="K21" s="112"/>
      <c r="L21" s="113"/>
      <c r="M21" s="114">
        <f>SUM(O10:P10)+C9+M18</f>
        <v>-6.4083094833448664</v>
      </c>
      <c r="N21" s="114"/>
      <c r="O21" s="114"/>
      <c r="P21" s="115" t="s">
        <v>23</v>
      </c>
      <c r="Q21" s="115"/>
      <c r="R21" s="116">
        <f>SUM(Q10:R10)+D9+R18</f>
        <v>11.975645757821644</v>
      </c>
      <c r="S21" s="116"/>
      <c r="T21" s="117"/>
      <c r="U21" s="118">
        <f>SUM(W10:X10)+C9+U18</f>
        <v>-6.5587612375106188</v>
      </c>
      <c r="V21" s="114"/>
      <c r="W21" s="114"/>
      <c r="X21" s="115" t="s">
        <v>23</v>
      </c>
      <c r="Y21" s="115"/>
      <c r="Z21" s="116">
        <f>SUM(Y10:Z10)+D9+Z18</f>
        <v>9.5074554117088859</v>
      </c>
      <c r="AA21" s="116"/>
      <c r="AB21" s="117"/>
      <c r="AC21" s="118">
        <f>SUM(AE10:AF10)+C9+AC18</f>
        <v>-6.4136753905513091</v>
      </c>
      <c r="AD21" s="114"/>
      <c r="AE21" s="114"/>
      <c r="AF21" s="115" t="s">
        <v>23</v>
      </c>
      <c r="AG21" s="115"/>
      <c r="AH21" s="116">
        <f>SUM(AG10:AH10)+D9+AH18</f>
        <v>10.055009586510762</v>
      </c>
      <c r="AI21" s="116"/>
      <c r="AJ21" s="117"/>
      <c r="AK21" s="118">
        <f>SUM(AM10:AN10)+C9+AK18</f>
        <v>-6.2695642899916768</v>
      </c>
      <c r="AL21" s="114"/>
      <c r="AM21" s="114"/>
      <c r="AN21" s="115" t="s">
        <v>23</v>
      </c>
      <c r="AO21" s="115"/>
      <c r="AP21" s="116">
        <f>SUM(AO10:AP10)+D9+AP18</f>
        <v>10.201009512734421</v>
      </c>
      <c r="AQ21" s="116"/>
      <c r="AR21" s="117"/>
      <c r="AS21" s="118">
        <f>SUM(AU10:AV10)+C9+AS18</f>
        <v>-6.3627824807353166</v>
      </c>
      <c r="AT21" s="114"/>
      <c r="AU21" s="114"/>
      <c r="AV21" s="115" t="s">
        <v>23</v>
      </c>
      <c r="AW21" s="115"/>
      <c r="AX21" s="116">
        <f>SUM(AW10:AX10)+D9+AX18</f>
        <v>11.16311093861675</v>
      </c>
      <c r="AY21" s="116"/>
      <c r="AZ21" s="117"/>
    </row>
    <row r="22" spans="1:52" x14ac:dyDescent="0.2">
      <c r="A22" s="102"/>
      <c r="B22" s="103"/>
      <c r="C22" s="103"/>
      <c r="D22" s="103"/>
      <c r="E22" s="106"/>
      <c r="F22" s="106"/>
      <c r="G22" s="106"/>
      <c r="H22" s="106"/>
      <c r="I22" s="111" t="s">
        <v>156</v>
      </c>
      <c r="J22" s="112"/>
      <c r="K22" s="112"/>
      <c r="L22" s="113"/>
      <c r="M22" s="114">
        <f>SUM(O13:P13)+C12+M19</f>
        <v>8.7981273163185936</v>
      </c>
      <c r="N22" s="114"/>
      <c r="O22" s="114"/>
      <c r="P22" s="115" t="s">
        <v>23</v>
      </c>
      <c r="Q22" s="115"/>
      <c r="R22" s="116">
        <f>SUM(Q13:R13)+D12+R19</f>
        <v>7.1500365429797776</v>
      </c>
      <c r="S22" s="116"/>
      <c r="T22" s="117"/>
      <c r="U22" s="118">
        <f>SUM(W13:X13)+C12+U19</f>
        <v>9.2317078200227023</v>
      </c>
      <c r="V22" s="114"/>
      <c r="W22" s="114"/>
      <c r="X22" s="115" t="s">
        <v>23</v>
      </c>
      <c r="Y22" s="115"/>
      <c r="Z22" s="116">
        <f>SUM(Y13:Z13)+D12+Z19</f>
        <v>7.5184265032196054</v>
      </c>
      <c r="AA22" s="116"/>
      <c r="AB22" s="117"/>
      <c r="AC22" s="118">
        <f>SUM(AE13:AF13)+C12+AC19</f>
        <v>7.4979910858757632</v>
      </c>
      <c r="AD22" s="114"/>
      <c r="AE22" s="114"/>
      <c r="AF22" s="115" t="s">
        <v>23</v>
      </c>
      <c r="AG22" s="115"/>
      <c r="AH22" s="116">
        <f>SUM(AG13:AH13)+D12+AH19</f>
        <v>6.1532638865167373</v>
      </c>
      <c r="AI22" s="116"/>
      <c r="AJ22" s="117"/>
      <c r="AK22" s="118">
        <f>SUM(AM13:AN13)+C12+AK19</f>
        <v>10.773683495972897</v>
      </c>
      <c r="AL22" s="114"/>
      <c r="AM22" s="114"/>
      <c r="AN22" s="115" t="s">
        <v>23</v>
      </c>
      <c r="AO22" s="115"/>
      <c r="AP22" s="116">
        <f>SUM(AO13:AP13)+D12+AP19</f>
        <v>8.696894006800429</v>
      </c>
      <c r="AQ22" s="116"/>
      <c r="AR22" s="117"/>
      <c r="AS22" s="118">
        <f>SUM(AU13:AV13)+C12+AS19</f>
        <v>4.1776503166452317</v>
      </c>
      <c r="AT22" s="114"/>
      <c r="AU22" s="114"/>
      <c r="AV22" s="115" t="s">
        <v>23</v>
      </c>
      <c r="AW22" s="115"/>
      <c r="AX22" s="116">
        <f>SUM(AW13:AX13)+D12+AX19</f>
        <v>2.4303234096752808</v>
      </c>
      <c r="AY22" s="116"/>
      <c r="AZ22" s="117"/>
    </row>
    <row r="23" spans="1:52" ht="13.5" thickBot="1" x14ac:dyDescent="0.25">
      <c r="A23" s="104"/>
      <c r="B23" s="105"/>
      <c r="C23" s="105"/>
      <c r="D23" s="105"/>
      <c r="E23" s="69"/>
      <c r="F23" s="69"/>
      <c r="G23" s="69"/>
      <c r="H23" s="69"/>
      <c r="I23" s="120" t="s">
        <v>25</v>
      </c>
      <c r="J23" s="121"/>
      <c r="K23" s="121"/>
      <c r="L23" s="122"/>
      <c r="M23" s="123">
        <f>SUM(M20,M21,M22)</f>
        <v>-1.5021413158252432</v>
      </c>
      <c r="N23" s="123"/>
      <c r="O23" s="123"/>
      <c r="P23" s="124" t="s">
        <v>23</v>
      </c>
      <c r="Q23" s="124"/>
      <c r="R23" s="125">
        <f>SUM(R20,R21,R22)</f>
        <v>29.873029577770943</v>
      </c>
      <c r="S23" s="125"/>
      <c r="T23" s="126"/>
      <c r="U23" s="127">
        <f>SUM(U20,U21,U22)</f>
        <v>0.26272579312168176</v>
      </c>
      <c r="V23" s="123"/>
      <c r="W23" s="123"/>
      <c r="X23" s="124" t="s">
        <v>23</v>
      </c>
      <c r="Y23" s="124"/>
      <c r="Z23" s="125">
        <f>SUM(Z20,Z21,Z22)</f>
        <v>25.533275108196285</v>
      </c>
      <c r="AA23" s="125"/>
      <c r="AB23" s="126"/>
      <c r="AC23" s="127">
        <f>SUM(AC20,AC21,AC22)</f>
        <v>-2.3811334500082681</v>
      </c>
      <c r="AD23" s="123"/>
      <c r="AE23" s="123"/>
      <c r="AF23" s="124" t="s">
        <v>23</v>
      </c>
      <c r="AG23" s="124"/>
      <c r="AH23" s="125">
        <f>SUM(AH20,AH21,AH22)</f>
        <v>24.683434535965691</v>
      </c>
      <c r="AI23" s="125"/>
      <c r="AJ23" s="126"/>
      <c r="AK23" s="127">
        <f>SUM(AK20,AK21,AK22)</f>
        <v>1.3746582834747656</v>
      </c>
      <c r="AL23" s="123"/>
      <c r="AM23" s="123"/>
      <c r="AN23" s="124" t="s">
        <v>23</v>
      </c>
      <c r="AO23" s="124"/>
      <c r="AP23" s="125">
        <f>SUM(AP20,AP21,AP22)</f>
        <v>27.516824681579408</v>
      </c>
      <c r="AQ23" s="125"/>
      <c r="AR23" s="126"/>
      <c r="AS23" s="127">
        <f>SUM(AS20,AS21,AS22)</f>
        <v>-5.212765826096919</v>
      </c>
      <c r="AT23" s="123"/>
      <c r="AU23" s="123"/>
      <c r="AV23" s="124" t="s">
        <v>23</v>
      </c>
      <c r="AW23" s="124"/>
      <c r="AX23" s="125">
        <f>SUM(AX20,AX21,AX22)</f>
        <v>24.779431136521403</v>
      </c>
      <c r="AY23" s="125"/>
      <c r="AZ23" s="126"/>
    </row>
    <row r="24" spans="1:52" ht="30" customHeight="1" thickBot="1" x14ac:dyDescent="0.25">
      <c r="A24" s="128" t="s">
        <v>26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</row>
    <row r="25" spans="1:52" ht="15.75" customHeight="1" thickBot="1" x14ac:dyDescent="0.25">
      <c r="A25" s="129" t="s">
        <v>5</v>
      </c>
      <c r="B25" s="130"/>
      <c r="C25" s="130" t="s">
        <v>1</v>
      </c>
      <c r="D25" s="130"/>
      <c r="E25" s="130" t="s">
        <v>27</v>
      </c>
      <c r="F25" s="130"/>
      <c r="G25" s="130"/>
      <c r="H25" s="130"/>
      <c r="I25" s="130"/>
      <c r="J25" s="130"/>
      <c r="K25" s="130"/>
      <c r="L25" s="131"/>
      <c r="M25" s="29" t="s">
        <v>28</v>
      </c>
      <c r="N25" s="132"/>
      <c r="O25" s="132"/>
      <c r="P25" s="132"/>
      <c r="Q25" s="132"/>
      <c r="R25" s="132"/>
      <c r="S25" s="132"/>
      <c r="T25" s="32"/>
      <c r="U25" s="29" t="s">
        <v>28</v>
      </c>
      <c r="V25" s="132"/>
      <c r="W25" s="132"/>
      <c r="X25" s="132"/>
      <c r="Y25" s="132"/>
      <c r="Z25" s="132"/>
      <c r="AA25" s="132"/>
      <c r="AB25" s="32"/>
      <c r="AC25" s="29" t="s">
        <v>28</v>
      </c>
      <c r="AD25" s="132"/>
      <c r="AE25" s="132"/>
      <c r="AF25" s="132"/>
      <c r="AG25" s="132"/>
      <c r="AH25" s="132"/>
      <c r="AI25" s="132"/>
      <c r="AJ25" s="32"/>
      <c r="AK25" s="29" t="s">
        <v>28</v>
      </c>
      <c r="AL25" s="132"/>
      <c r="AM25" s="132"/>
      <c r="AN25" s="132"/>
      <c r="AO25" s="132"/>
      <c r="AP25" s="132"/>
      <c r="AQ25" s="132"/>
      <c r="AR25" s="32"/>
      <c r="AS25" s="29" t="s">
        <v>28</v>
      </c>
      <c r="AT25" s="132"/>
      <c r="AU25" s="132"/>
      <c r="AV25" s="132"/>
      <c r="AW25" s="132"/>
      <c r="AX25" s="132"/>
      <c r="AY25" s="132"/>
      <c r="AZ25" s="32"/>
    </row>
    <row r="26" spans="1:52" x14ac:dyDescent="0.2">
      <c r="A26" s="33">
        <v>110</v>
      </c>
      <c r="B26" s="34"/>
      <c r="C26" s="34" t="s">
        <v>154</v>
      </c>
      <c r="D26" s="34"/>
      <c r="E26" s="35" t="s">
        <v>81</v>
      </c>
      <c r="F26" s="35"/>
      <c r="G26" s="35"/>
      <c r="H26" s="35"/>
      <c r="I26" s="35"/>
      <c r="J26" s="35"/>
      <c r="K26" s="35"/>
      <c r="L26" s="71"/>
      <c r="M26" s="133">
        <v>115</v>
      </c>
      <c r="N26" s="134"/>
      <c r="O26" s="134"/>
      <c r="P26" s="134"/>
      <c r="Q26" s="134"/>
      <c r="R26" s="134"/>
      <c r="S26" s="134"/>
      <c r="T26" s="135"/>
      <c r="U26" s="133">
        <v>115</v>
      </c>
      <c r="V26" s="134"/>
      <c r="W26" s="134"/>
      <c r="X26" s="134"/>
      <c r="Y26" s="134"/>
      <c r="Z26" s="134"/>
      <c r="AA26" s="134"/>
      <c r="AB26" s="135"/>
      <c r="AC26" s="133">
        <v>115</v>
      </c>
      <c r="AD26" s="134"/>
      <c r="AE26" s="134"/>
      <c r="AF26" s="134"/>
      <c r="AG26" s="134"/>
      <c r="AH26" s="134"/>
      <c r="AI26" s="134"/>
      <c r="AJ26" s="135"/>
      <c r="AK26" s="133">
        <v>115</v>
      </c>
      <c r="AL26" s="134"/>
      <c r="AM26" s="134"/>
      <c r="AN26" s="134"/>
      <c r="AO26" s="134"/>
      <c r="AP26" s="134"/>
      <c r="AQ26" s="134"/>
      <c r="AR26" s="135"/>
      <c r="AS26" s="133">
        <v>115</v>
      </c>
      <c r="AT26" s="134"/>
      <c r="AU26" s="134"/>
      <c r="AV26" s="134"/>
      <c r="AW26" s="134"/>
      <c r="AX26" s="134"/>
      <c r="AY26" s="134"/>
      <c r="AZ26" s="135"/>
    </row>
    <row r="27" spans="1:52" x14ac:dyDescent="0.2">
      <c r="A27" s="54">
        <v>110</v>
      </c>
      <c r="B27" s="55"/>
      <c r="C27" s="55" t="s">
        <v>155</v>
      </c>
      <c r="D27" s="55"/>
      <c r="E27" s="56" t="s">
        <v>82</v>
      </c>
      <c r="F27" s="56"/>
      <c r="G27" s="56"/>
      <c r="H27" s="56"/>
      <c r="I27" s="56"/>
      <c r="J27" s="56"/>
      <c r="K27" s="56"/>
      <c r="L27" s="136"/>
      <c r="M27" s="137">
        <v>115</v>
      </c>
      <c r="N27" s="138"/>
      <c r="O27" s="138"/>
      <c r="P27" s="138"/>
      <c r="Q27" s="138"/>
      <c r="R27" s="138"/>
      <c r="S27" s="138"/>
      <c r="T27" s="139"/>
      <c r="U27" s="137">
        <v>114</v>
      </c>
      <c r="V27" s="138"/>
      <c r="W27" s="138"/>
      <c r="X27" s="138"/>
      <c r="Y27" s="138"/>
      <c r="Z27" s="138"/>
      <c r="AA27" s="138"/>
      <c r="AB27" s="139"/>
      <c r="AC27" s="137">
        <v>114</v>
      </c>
      <c r="AD27" s="138"/>
      <c r="AE27" s="138"/>
      <c r="AF27" s="138"/>
      <c r="AG27" s="138"/>
      <c r="AH27" s="138"/>
      <c r="AI27" s="138"/>
      <c r="AJ27" s="139"/>
      <c r="AK27" s="137">
        <v>114</v>
      </c>
      <c r="AL27" s="138"/>
      <c r="AM27" s="138"/>
      <c r="AN27" s="138"/>
      <c r="AO27" s="138"/>
      <c r="AP27" s="138"/>
      <c r="AQ27" s="138"/>
      <c r="AR27" s="139"/>
      <c r="AS27" s="137">
        <v>114</v>
      </c>
      <c r="AT27" s="138"/>
      <c r="AU27" s="138"/>
      <c r="AV27" s="138"/>
      <c r="AW27" s="138"/>
      <c r="AX27" s="138"/>
      <c r="AY27" s="138"/>
      <c r="AZ27" s="139"/>
    </row>
    <row r="28" spans="1:52" x14ac:dyDescent="0.2">
      <c r="A28" s="54">
        <v>6</v>
      </c>
      <c r="B28" s="55"/>
      <c r="C28" s="55" t="s">
        <v>154</v>
      </c>
      <c r="D28" s="55"/>
      <c r="E28" s="56" t="s">
        <v>29</v>
      </c>
      <c r="F28" s="56"/>
      <c r="G28" s="56"/>
      <c r="H28" s="56"/>
      <c r="I28" s="56"/>
      <c r="J28" s="56"/>
      <c r="K28" s="56"/>
      <c r="L28" s="136"/>
      <c r="M28" s="137">
        <v>6.6999998092651367</v>
      </c>
      <c r="N28" s="138"/>
      <c r="O28" s="138"/>
      <c r="P28" s="138"/>
      <c r="Q28" s="138"/>
      <c r="R28" s="138"/>
      <c r="S28" s="138"/>
      <c r="T28" s="139"/>
      <c r="U28" s="137">
        <v>6.5</v>
      </c>
      <c r="V28" s="138"/>
      <c r="W28" s="138"/>
      <c r="X28" s="138"/>
      <c r="Y28" s="138"/>
      <c r="Z28" s="138"/>
      <c r="AA28" s="138"/>
      <c r="AB28" s="139"/>
      <c r="AC28" s="137">
        <v>6.5</v>
      </c>
      <c r="AD28" s="138"/>
      <c r="AE28" s="138"/>
      <c r="AF28" s="138"/>
      <c r="AG28" s="138"/>
      <c r="AH28" s="138"/>
      <c r="AI28" s="138"/>
      <c r="AJ28" s="139"/>
      <c r="AK28" s="137">
        <v>6.5</v>
      </c>
      <c r="AL28" s="138"/>
      <c r="AM28" s="138"/>
      <c r="AN28" s="138"/>
      <c r="AO28" s="138"/>
      <c r="AP28" s="138"/>
      <c r="AQ28" s="138"/>
      <c r="AR28" s="139"/>
      <c r="AS28" s="137">
        <v>6.5</v>
      </c>
      <c r="AT28" s="138"/>
      <c r="AU28" s="138"/>
      <c r="AV28" s="138"/>
      <c r="AW28" s="138"/>
      <c r="AX28" s="138"/>
      <c r="AY28" s="138"/>
      <c r="AZ28" s="139"/>
    </row>
    <row r="29" spans="1:52" x14ac:dyDescent="0.2">
      <c r="A29" s="54">
        <v>6</v>
      </c>
      <c r="B29" s="55"/>
      <c r="C29" s="55" t="s">
        <v>155</v>
      </c>
      <c r="D29" s="55"/>
      <c r="E29" s="56" t="s">
        <v>30</v>
      </c>
      <c r="F29" s="56"/>
      <c r="G29" s="56"/>
      <c r="H29" s="56"/>
      <c r="I29" s="56"/>
      <c r="J29" s="56"/>
      <c r="K29" s="56"/>
      <c r="L29" s="136"/>
      <c r="M29" s="137">
        <v>6.5</v>
      </c>
      <c r="N29" s="138"/>
      <c r="O29" s="138"/>
      <c r="P29" s="138"/>
      <c r="Q29" s="138"/>
      <c r="R29" s="138"/>
      <c r="S29" s="138"/>
      <c r="T29" s="139"/>
      <c r="U29" s="137">
        <v>6.4000000953674316</v>
      </c>
      <c r="V29" s="138"/>
      <c r="W29" s="138"/>
      <c r="X29" s="138"/>
      <c r="Y29" s="138"/>
      <c r="Z29" s="138"/>
      <c r="AA29" s="138"/>
      <c r="AB29" s="139"/>
      <c r="AC29" s="137">
        <v>6.5</v>
      </c>
      <c r="AD29" s="138"/>
      <c r="AE29" s="138"/>
      <c r="AF29" s="138"/>
      <c r="AG29" s="138"/>
      <c r="AH29" s="138"/>
      <c r="AI29" s="138"/>
      <c r="AJ29" s="139"/>
      <c r="AK29" s="137">
        <v>6.5</v>
      </c>
      <c r="AL29" s="138"/>
      <c r="AM29" s="138"/>
      <c r="AN29" s="138"/>
      <c r="AO29" s="138"/>
      <c r="AP29" s="138"/>
      <c r="AQ29" s="138"/>
      <c r="AR29" s="139"/>
      <c r="AS29" s="137">
        <v>6.5999999046325684</v>
      </c>
      <c r="AT29" s="138"/>
      <c r="AU29" s="138"/>
      <c r="AV29" s="138"/>
      <c r="AW29" s="138"/>
      <c r="AX29" s="138"/>
      <c r="AY29" s="138"/>
      <c r="AZ29" s="139"/>
    </row>
    <row r="30" spans="1:52" x14ac:dyDescent="0.2">
      <c r="A30" s="54">
        <v>6</v>
      </c>
      <c r="B30" s="55"/>
      <c r="C30" s="55" t="s">
        <v>283</v>
      </c>
      <c r="D30" s="55"/>
      <c r="E30" s="56" t="s">
        <v>284</v>
      </c>
      <c r="F30" s="56"/>
      <c r="G30" s="56"/>
      <c r="H30" s="56"/>
      <c r="I30" s="56"/>
      <c r="J30" s="56"/>
      <c r="K30" s="56"/>
      <c r="L30" s="136"/>
      <c r="M30" s="137">
        <v>6.5</v>
      </c>
      <c r="N30" s="138"/>
      <c r="O30" s="138"/>
      <c r="P30" s="138"/>
      <c r="Q30" s="138"/>
      <c r="R30" s="138"/>
      <c r="S30" s="138"/>
      <c r="T30" s="139"/>
      <c r="U30" s="137">
        <v>6.5</v>
      </c>
      <c r="V30" s="138"/>
      <c r="W30" s="138"/>
      <c r="X30" s="138"/>
      <c r="Y30" s="138"/>
      <c r="Z30" s="138"/>
      <c r="AA30" s="138"/>
      <c r="AB30" s="139"/>
      <c r="AC30" s="137">
        <v>6.5</v>
      </c>
      <c r="AD30" s="138"/>
      <c r="AE30" s="138"/>
      <c r="AF30" s="138"/>
      <c r="AG30" s="138"/>
      <c r="AH30" s="138"/>
      <c r="AI30" s="138"/>
      <c r="AJ30" s="139"/>
      <c r="AK30" s="137">
        <v>6.5</v>
      </c>
      <c r="AL30" s="138"/>
      <c r="AM30" s="138"/>
      <c r="AN30" s="138"/>
      <c r="AO30" s="138"/>
      <c r="AP30" s="138"/>
      <c r="AQ30" s="138"/>
      <c r="AR30" s="139"/>
      <c r="AS30" s="137">
        <v>6.3000001907348633</v>
      </c>
      <c r="AT30" s="138"/>
      <c r="AU30" s="138"/>
      <c r="AV30" s="138"/>
      <c r="AW30" s="138"/>
      <c r="AX30" s="138"/>
      <c r="AY30" s="138"/>
      <c r="AZ30" s="139"/>
    </row>
    <row r="31" spans="1:52" ht="13.5" thickBot="1" x14ac:dyDescent="0.25">
      <c r="A31" s="140">
        <v>6</v>
      </c>
      <c r="B31" s="141"/>
      <c r="C31" s="141" t="s">
        <v>285</v>
      </c>
      <c r="D31" s="141"/>
      <c r="E31" s="78" t="s">
        <v>283</v>
      </c>
      <c r="F31" s="78"/>
      <c r="G31" s="78"/>
      <c r="H31" s="78"/>
      <c r="I31" s="78"/>
      <c r="J31" s="78"/>
      <c r="K31" s="78"/>
      <c r="L31" s="79"/>
      <c r="M31" s="142">
        <v>6.6999998092651367</v>
      </c>
      <c r="N31" s="143"/>
      <c r="O31" s="143"/>
      <c r="P31" s="143"/>
      <c r="Q31" s="143"/>
      <c r="R31" s="143"/>
      <c r="S31" s="143"/>
      <c r="T31" s="144"/>
      <c r="U31" s="142">
        <v>6.4000000953674316</v>
      </c>
      <c r="V31" s="143"/>
      <c r="W31" s="143"/>
      <c r="X31" s="143"/>
      <c r="Y31" s="143"/>
      <c r="Z31" s="143"/>
      <c r="AA31" s="143"/>
      <c r="AB31" s="144"/>
      <c r="AC31" s="142">
        <v>6.5</v>
      </c>
      <c r="AD31" s="143"/>
      <c r="AE31" s="143"/>
      <c r="AF31" s="143"/>
      <c r="AG31" s="143"/>
      <c r="AH31" s="143"/>
      <c r="AI31" s="143"/>
      <c r="AJ31" s="144"/>
      <c r="AK31" s="142">
        <v>6.5</v>
      </c>
      <c r="AL31" s="143"/>
      <c r="AM31" s="143"/>
      <c r="AN31" s="143"/>
      <c r="AO31" s="143"/>
      <c r="AP31" s="143"/>
      <c r="AQ31" s="143"/>
      <c r="AR31" s="144"/>
      <c r="AS31" s="142">
        <v>6.5999999046325684</v>
      </c>
      <c r="AT31" s="143"/>
      <c r="AU31" s="143"/>
      <c r="AV31" s="143"/>
      <c r="AW31" s="143"/>
      <c r="AX31" s="143"/>
      <c r="AY31" s="143"/>
      <c r="AZ31" s="144"/>
    </row>
    <row r="32" spans="1:52" ht="30" customHeight="1" thickBot="1" x14ac:dyDescent="0.25">
      <c r="A32" s="128" t="s">
        <v>31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</row>
    <row r="33" spans="1:52" ht="15" customHeight="1" x14ac:dyDescent="0.2">
      <c r="A33" s="145" t="s">
        <v>1</v>
      </c>
      <c r="B33" s="146"/>
      <c r="C33" s="146"/>
      <c r="D33" s="146"/>
      <c r="E33" s="146" t="s">
        <v>32</v>
      </c>
      <c r="F33" s="146"/>
      <c r="G33" s="146" t="s">
        <v>33</v>
      </c>
      <c r="H33" s="146"/>
      <c r="I33" s="146" t="s">
        <v>34</v>
      </c>
      <c r="J33" s="146"/>
      <c r="K33" s="146" t="s">
        <v>35</v>
      </c>
      <c r="L33" s="149"/>
      <c r="M33" s="66" t="s">
        <v>9</v>
      </c>
      <c r="N33" s="150"/>
      <c r="O33" s="152" t="s">
        <v>10</v>
      </c>
      <c r="P33" s="67"/>
      <c r="Q33" s="150"/>
      <c r="R33" s="152" t="s">
        <v>11</v>
      </c>
      <c r="S33" s="67"/>
      <c r="T33" s="154"/>
      <c r="U33" s="66" t="s">
        <v>9</v>
      </c>
      <c r="V33" s="150"/>
      <c r="W33" s="152" t="s">
        <v>10</v>
      </c>
      <c r="X33" s="67"/>
      <c r="Y33" s="150"/>
      <c r="Z33" s="152" t="s">
        <v>11</v>
      </c>
      <c r="AA33" s="67"/>
      <c r="AB33" s="154"/>
      <c r="AC33" s="66" t="s">
        <v>9</v>
      </c>
      <c r="AD33" s="150"/>
      <c r="AE33" s="152" t="s">
        <v>10</v>
      </c>
      <c r="AF33" s="67"/>
      <c r="AG33" s="150"/>
      <c r="AH33" s="152" t="s">
        <v>11</v>
      </c>
      <c r="AI33" s="67"/>
      <c r="AJ33" s="154"/>
      <c r="AK33" s="66" t="s">
        <v>9</v>
      </c>
      <c r="AL33" s="150"/>
      <c r="AM33" s="152" t="s">
        <v>10</v>
      </c>
      <c r="AN33" s="67"/>
      <c r="AO33" s="150"/>
      <c r="AP33" s="152" t="s">
        <v>11</v>
      </c>
      <c r="AQ33" s="67"/>
      <c r="AR33" s="154"/>
      <c r="AS33" s="66" t="s">
        <v>9</v>
      </c>
      <c r="AT33" s="150"/>
      <c r="AU33" s="152" t="s">
        <v>10</v>
      </c>
      <c r="AV33" s="67"/>
      <c r="AW33" s="150"/>
      <c r="AX33" s="152" t="s">
        <v>11</v>
      </c>
      <c r="AY33" s="67"/>
      <c r="AZ33" s="154"/>
    </row>
    <row r="34" spans="1:52" ht="15.75" customHeight="1" thickBot="1" x14ac:dyDescent="0.25">
      <c r="A34" s="147"/>
      <c r="B34" s="148"/>
      <c r="C34" s="148"/>
      <c r="D34" s="148"/>
      <c r="E34" s="21" t="s">
        <v>36</v>
      </c>
      <c r="F34" s="21" t="s">
        <v>37</v>
      </c>
      <c r="G34" s="21" t="s">
        <v>36</v>
      </c>
      <c r="H34" s="21" t="s">
        <v>37</v>
      </c>
      <c r="I34" s="21" t="s">
        <v>36</v>
      </c>
      <c r="J34" s="21" t="s">
        <v>37</v>
      </c>
      <c r="K34" s="21" t="s">
        <v>36</v>
      </c>
      <c r="L34" s="2" t="s">
        <v>37</v>
      </c>
      <c r="M34" s="68"/>
      <c r="N34" s="151"/>
      <c r="O34" s="153"/>
      <c r="P34" s="69"/>
      <c r="Q34" s="151"/>
      <c r="R34" s="153"/>
      <c r="S34" s="69"/>
      <c r="T34" s="155"/>
      <c r="U34" s="68"/>
      <c r="V34" s="151"/>
      <c r="W34" s="153"/>
      <c r="X34" s="69"/>
      <c r="Y34" s="151"/>
      <c r="Z34" s="153"/>
      <c r="AA34" s="69"/>
      <c r="AB34" s="155"/>
      <c r="AC34" s="68"/>
      <c r="AD34" s="151"/>
      <c r="AE34" s="153"/>
      <c r="AF34" s="69"/>
      <c r="AG34" s="151"/>
      <c r="AH34" s="153"/>
      <c r="AI34" s="69"/>
      <c r="AJ34" s="155"/>
      <c r="AK34" s="68"/>
      <c r="AL34" s="151"/>
      <c r="AM34" s="153"/>
      <c r="AN34" s="69"/>
      <c r="AO34" s="151"/>
      <c r="AP34" s="153"/>
      <c r="AQ34" s="69"/>
      <c r="AR34" s="155"/>
      <c r="AS34" s="68"/>
      <c r="AT34" s="151"/>
      <c r="AU34" s="153"/>
      <c r="AV34" s="69"/>
      <c r="AW34" s="151"/>
      <c r="AX34" s="153"/>
      <c r="AY34" s="69"/>
      <c r="AZ34" s="155"/>
    </row>
    <row r="35" spans="1:52" x14ac:dyDescent="0.2">
      <c r="A35" s="156" t="s">
        <v>165</v>
      </c>
      <c r="B35" s="157"/>
      <c r="C35" s="157"/>
      <c r="D35" s="157"/>
      <c r="E35" s="158"/>
      <c r="F35" s="158"/>
      <c r="G35" s="158"/>
      <c r="H35" s="158"/>
      <c r="I35" s="158"/>
      <c r="J35" s="158"/>
      <c r="K35" s="158"/>
      <c r="L35" s="159"/>
      <c r="M35" s="160"/>
      <c r="N35" s="161"/>
      <c r="O35" s="162"/>
      <c r="P35" s="162"/>
      <c r="Q35" s="162"/>
      <c r="R35" s="162"/>
      <c r="S35" s="162"/>
      <c r="T35" s="163"/>
      <c r="U35" s="160"/>
      <c r="V35" s="161"/>
      <c r="W35" s="162"/>
      <c r="X35" s="162"/>
      <c r="Y35" s="162"/>
      <c r="Z35" s="162"/>
      <c r="AA35" s="162"/>
      <c r="AB35" s="163"/>
      <c r="AC35" s="160"/>
      <c r="AD35" s="161"/>
      <c r="AE35" s="162"/>
      <c r="AF35" s="162"/>
      <c r="AG35" s="162"/>
      <c r="AH35" s="162"/>
      <c r="AI35" s="162"/>
      <c r="AJ35" s="163"/>
      <c r="AK35" s="160"/>
      <c r="AL35" s="161"/>
      <c r="AM35" s="162"/>
      <c r="AN35" s="162"/>
      <c r="AO35" s="162"/>
      <c r="AP35" s="162"/>
      <c r="AQ35" s="162"/>
      <c r="AR35" s="163"/>
      <c r="AS35" s="160"/>
      <c r="AT35" s="161"/>
      <c r="AU35" s="162"/>
      <c r="AV35" s="162"/>
      <c r="AW35" s="162"/>
      <c r="AX35" s="162"/>
      <c r="AY35" s="162"/>
      <c r="AZ35" s="163"/>
    </row>
    <row r="36" spans="1:52" x14ac:dyDescent="0.2">
      <c r="A36" s="168" t="s">
        <v>166</v>
      </c>
      <c r="B36" s="169"/>
      <c r="C36" s="169"/>
      <c r="D36" s="169"/>
      <c r="E36" s="17"/>
      <c r="F36" s="17"/>
      <c r="G36" s="17"/>
      <c r="H36" s="17"/>
      <c r="I36" s="17"/>
      <c r="J36" s="17"/>
      <c r="K36" s="17"/>
      <c r="L36" s="3"/>
      <c r="M36" s="166">
        <f>M6</f>
        <v>57.385335549894783</v>
      </c>
      <c r="N36" s="167"/>
      <c r="O36" s="164">
        <f>-O6</f>
        <v>3.8919591487989704</v>
      </c>
      <c r="P36" s="164"/>
      <c r="Q36" s="164"/>
      <c r="R36" s="164">
        <f>-Q6</f>
        <v>-10.747347276969522</v>
      </c>
      <c r="S36" s="164"/>
      <c r="T36" s="165"/>
      <c r="U36" s="166">
        <f>U6</f>
        <v>44.391823358111992</v>
      </c>
      <c r="V36" s="167"/>
      <c r="W36" s="164">
        <f>-W6</f>
        <v>2.4102207893904022</v>
      </c>
      <c r="X36" s="164"/>
      <c r="Y36" s="164"/>
      <c r="Z36" s="164">
        <f>-Y6</f>
        <v>-8.5073931932677951</v>
      </c>
      <c r="AA36" s="164"/>
      <c r="AB36" s="165"/>
      <c r="AC36" s="166">
        <f>AC6</f>
        <v>45.968590910116525</v>
      </c>
      <c r="AD36" s="167"/>
      <c r="AE36" s="164">
        <f>-AE6</f>
        <v>3.4654491453327227</v>
      </c>
      <c r="AF36" s="164"/>
      <c r="AG36" s="164"/>
      <c r="AH36" s="164">
        <f>-AG6</f>
        <v>-8.4751610629381915</v>
      </c>
      <c r="AI36" s="164"/>
      <c r="AJ36" s="165"/>
      <c r="AK36" s="166">
        <f>AK6</f>
        <v>46.034787991610216</v>
      </c>
      <c r="AL36" s="167"/>
      <c r="AM36" s="164">
        <f>-AM6</f>
        <v>3.1294609225064547</v>
      </c>
      <c r="AN36" s="164"/>
      <c r="AO36" s="164"/>
      <c r="AP36" s="164">
        <f>-AO6</f>
        <v>-8.6189211620445558</v>
      </c>
      <c r="AQ36" s="164"/>
      <c r="AR36" s="165"/>
      <c r="AS36" s="166">
        <f>AS6</f>
        <v>58.179283073043933</v>
      </c>
      <c r="AT36" s="167"/>
      <c r="AU36" s="164">
        <f>-AU6</f>
        <v>3.0276336620068336</v>
      </c>
      <c r="AV36" s="164"/>
      <c r="AW36" s="164"/>
      <c r="AX36" s="164">
        <f>-AW6</f>
        <v>-11.185996788229371</v>
      </c>
      <c r="AY36" s="164"/>
      <c r="AZ36" s="165"/>
    </row>
    <row r="37" spans="1:52" x14ac:dyDescent="0.2">
      <c r="A37" s="168" t="s">
        <v>167</v>
      </c>
      <c r="B37" s="169"/>
      <c r="C37" s="169"/>
      <c r="D37" s="169"/>
      <c r="E37" s="17"/>
      <c r="F37" s="17"/>
      <c r="G37" s="17"/>
      <c r="H37" s="17"/>
      <c r="I37" s="17"/>
      <c r="J37" s="17"/>
      <c r="K37" s="17"/>
      <c r="L37" s="3"/>
      <c r="M37" s="166">
        <f>M12</f>
        <v>56.917248732515901</v>
      </c>
      <c r="N37" s="167"/>
      <c r="O37" s="164">
        <f>-O12</f>
        <v>-8.7981273163185936</v>
      </c>
      <c r="P37" s="164"/>
      <c r="Q37" s="164"/>
      <c r="R37" s="164">
        <f>-Q12</f>
        <v>-7.1500365429797776</v>
      </c>
      <c r="S37" s="164"/>
      <c r="T37" s="165"/>
      <c r="U37" s="166">
        <f>U12</f>
        <v>59.772972368782199</v>
      </c>
      <c r="V37" s="167"/>
      <c r="W37" s="164">
        <f>-W12</f>
        <v>-9.2317078200227023</v>
      </c>
      <c r="X37" s="164"/>
      <c r="Y37" s="164"/>
      <c r="Z37" s="164">
        <f>-Y12</f>
        <v>-7.5184265032196054</v>
      </c>
      <c r="AA37" s="164"/>
      <c r="AB37" s="165"/>
      <c r="AC37" s="166">
        <f>AC12</f>
        <v>48.696306098348288</v>
      </c>
      <c r="AD37" s="167"/>
      <c r="AE37" s="164">
        <f>-AE12</f>
        <v>-7.4979910858757632</v>
      </c>
      <c r="AF37" s="164"/>
      <c r="AG37" s="164"/>
      <c r="AH37" s="164">
        <f>-AG12</f>
        <v>-6.1532638865167373</v>
      </c>
      <c r="AI37" s="164"/>
      <c r="AJ37" s="165"/>
      <c r="AK37" s="166">
        <f>AK12</f>
        <v>69.512338858713207</v>
      </c>
      <c r="AL37" s="167"/>
      <c r="AM37" s="164">
        <f>-AM12</f>
        <v>-10.773683495972897</v>
      </c>
      <c r="AN37" s="164"/>
      <c r="AO37" s="164"/>
      <c r="AP37" s="164">
        <f>-AO12</f>
        <v>-8.696894006800429</v>
      </c>
      <c r="AQ37" s="164"/>
      <c r="AR37" s="165"/>
      <c r="AS37" s="166">
        <f>AS12</f>
        <v>24.264471211429708</v>
      </c>
      <c r="AT37" s="167"/>
      <c r="AU37" s="164">
        <f>-AU12</f>
        <v>-4.1776503166452317</v>
      </c>
      <c r="AV37" s="164"/>
      <c r="AW37" s="164"/>
      <c r="AX37" s="164">
        <f>-AW12</f>
        <v>-2.4303234096752808</v>
      </c>
      <c r="AY37" s="164"/>
      <c r="AZ37" s="165"/>
    </row>
    <row r="38" spans="1:52" x14ac:dyDescent="0.2">
      <c r="A38" s="168" t="s">
        <v>286</v>
      </c>
      <c r="B38" s="169"/>
      <c r="C38" s="169"/>
      <c r="D38" s="169"/>
      <c r="E38" s="17"/>
      <c r="F38" s="17"/>
      <c r="G38" s="17"/>
      <c r="H38" s="17"/>
      <c r="I38" s="17"/>
      <c r="J38" s="17"/>
      <c r="K38" s="17"/>
      <c r="L38" s="3"/>
      <c r="M38" s="46">
        <v>120</v>
      </c>
      <c r="N38" s="47"/>
      <c r="O38" s="200">
        <v>-2.2569999694824219</v>
      </c>
      <c r="P38" s="200"/>
      <c r="Q38" s="200"/>
      <c r="R38" s="200">
        <v>25.118999481201172</v>
      </c>
      <c r="S38" s="200"/>
      <c r="T38" s="209"/>
      <c r="U38" s="46">
        <v>118</v>
      </c>
      <c r="V38" s="47"/>
      <c r="W38" s="200">
        <v>2.2829999923706055</v>
      </c>
      <c r="X38" s="200"/>
      <c r="Y38" s="200"/>
      <c r="Z38" s="200">
        <v>25.436000823974609</v>
      </c>
      <c r="AA38" s="200"/>
      <c r="AB38" s="209"/>
      <c r="AC38" s="46">
        <v>118</v>
      </c>
      <c r="AD38" s="47"/>
      <c r="AE38" s="200">
        <v>2.4149999618530273</v>
      </c>
      <c r="AF38" s="200"/>
      <c r="AG38" s="200"/>
      <c r="AH38" s="200">
        <v>25.766000747680664</v>
      </c>
      <c r="AI38" s="200"/>
      <c r="AJ38" s="209"/>
      <c r="AK38" s="46">
        <v>118</v>
      </c>
      <c r="AL38" s="47"/>
      <c r="AM38" s="200">
        <v>3.7090001106262207</v>
      </c>
      <c r="AN38" s="200"/>
      <c r="AO38" s="200"/>
      <c r="AP38" s="200">
        <v>26.875</v>
      </c>
      <c r="AQ38" s="200"/>
      <c r="AR38" s="209"/>
      <c r="AS38" s="46">
        <v>123</v>
      </c>
      <c r="AT38" s="47"/>
      <c r="AU38" s="200">
        <v>-1.9930000305175781</v>
      </c>
      <c r="AV38" s="200"/>
      <c r="AW38" s="200"/>
      <c r="AX38" s="200">
        <v>25.382999420166016</v>
      </c>
      <c r="AY38" s="200"/>
      <c r="AZ38" s="209"/>
    </row>
    <row r="39" spans="1:52" x14ac:dyDescent="0.2">
      <c r="A39" s="168" t="s">
        <v>287</v>
      </c>
      <c r="B39" s="169"/>
      <c r="C39" s="169"/>
      <c r="D39" s="169"/>
      <c r="E39" s="17"/>
      <c r="F39" s="17"/>
      <c r="G39" s="17"/>
      <c r="H39" s="17"/>
      <c r="I39" s="17"/>
      <c r="J39" s="17"/>
      <c r="K39" s="17"/>
      <c r="L39" s="3"/>
      <c r="M39" s="46">
        <v>140</v>
      </c>
      <c r="N39" s="47"/>
      <c r="O39" s="200">
        <v>-27.771999359130859</v>
      </c>
      <c r="P39" s="200"/>
      <c r="Q39" s="200"/>
      <c r="R39" s="200">
        <v>-0.94999998807907104</v>
      </c>
      <c r="S39" s="200"/>
      <c r="T39" s="209"/>
      <c r="U39" s="46">
        <v>170</v>
      </c>
      <c r="V39" s="47"/>
      <c r="W39" s="200">
        <v>-33.412998199462891</v>
      </c>
      <c r="X39" s="200"/>
      <c r="Y39" s="200"/>
      <c r="Z39" s="200">
        <v>-14.458000183105469</v>
      </c>
      <c r="AA39" s="200"/>
      <c r="AB39" s="209"/>
      <c r="AC39" s="46">
        <v>203</v>
      </c>
      <c r="AD39" s="47"/>
      <c r="AE39" s="200">
        <v>-33.290000915527344</v>
      </c>
      <c r="AF39" s="200"/>
      <c r="AG39" s="200"/>
      <c r="AH39" s="200">
        <v>-12.442999839782715</v>
      </c>
      <c r="AI39" s="200"/>
      <c r="AJ39" s="209"/>
      <c r="AK39" s="46">
        <v>190</v>
      </c>
      <c r="AL39" s="47"/>
      <c r="AM39" s="200">
        <v>-31.794000625610352</v>
      </c>
      <c r="AN39" s="200"/>
      <c r="AO39" s="200"/>
      <c r="AP39" s="200">
        <v>-9.8819999694824219</v>
      </c>
      <c r="AQ39" s="200"/>
      <c r="AR39" s="209"/>
      <c r="AS39" s="46">
        <v>60</v>
      </c>
      <c r="AT39" s="47"/>
      <c r="AU39" s="200">
        <v>-28.299999237060547</v>
      </c>
      <c r="AV39" s="200"/>
      <c r="AW39" s="200"/>
      <c r="AX39" s="200">
        <v>-2.4719998836517334</v>
      </c>
      <c r="AY39" s="200"/>
      <c r="AZ39" s="209"/>
    </row>
    <row r="40" spans="1:52" x14ac:dyDescent="0.2">
      <c r="A40" s="168" t="s">
        <v>288</v>
      </c>
      <c r="B40" s="169"/>
      <c r="C40" s="169"/>
      <c r="D40" s="169"/>
      <c r="E40" s="17"/>
      <c r="F40" s="17"/>
      <c r="G40" s="17"/>
      <c r="H40" s="17"/>
      <c r="I40" s="17"/>
      <c r="J40" s="17"/>
      <c r="K40" s="17"/>
      <c r="L40" s="3"/>
      <c r="M40" s="46">
        <v>80</v>
      </c>
      <c r="N40" s="47"/>
      <c r="O40" s="200">
        <v>-16.940000534057617</v>
      </c>
      <c r="P40" s="200"/>
      <c r="Q40" s="200"/>
      <c r="R40" s="200">
        <v>-2.6400001049041748</v>
      </c>
      <c r="S40" s="200"/>
      <c r="T40" s="209"/>
      <c r="U40" s="46">
        <v>90</v>
      </c>
      <c r="V40" s="47"/>
      <c r="W40" s="200">
        <v>-13.420000076293945</v>
      </c>
      <c r="X40" s="200"/>
      <c r="Y40" s="200"/>
      <c r="Z40" s="200">
        <v>-1.5399999618530273</v>
      </c>
      <c r="AA40" s="200"/>
      <c r="AB40" s="209"/>
      <c r="AC40" s="46">
        <v>90</v>
      </c>
      <c r="AD40" s="47"/>
      <c r="AE40" s="200">
        <v>-15.399999618530273</v>
      </c>
      <c r="AF40" s="200"/>
      <c r="AG40" s="200"/>
      <c r="AH40" s="200">
        <v>-2.2000000476837158</v>
      </c>
      <c r="AI40" s="200"/>
      <c r="AJ40" s="209"/>
      <c r="AK40" s="46">
        <v>90</v>
      </c>
      <c r="AL40" s="47"/>
      <c r="AM40" s="200">
        <v>-15.399999618530273</v>
      </c>
      <c r="AN40" s="200"/>
      <c r="AO40" s="200"/>
      <c r="AP40" s="200">
        <v>-2.8599998950958252</v>
      </c>
      <c r="AQ40" s="200"/>
      <c r="AR40" s="209"/>
      <c r="AS40" s="46">
        <v>70</v>
      </c>
      <c r="AT40" s="47"/>
      <c r="AU40" s="200">
        <v>-16.059999465942383</v>
      </c>
      <c r="AV40" s="200"/>
      <c r="AW40" s="200"/>
      <c r="AX40" s="200">
        <v>-2.6400001049041748</v>
      </c>
      <c r="AY40" s="200"/>
      <c r="AZ40" s="209"/>
    </row>
    <row r="41" spans="1:52" x14ac:dyDescent="0.2">
      <c r="A41" s="168" t="s">
        <v>289</v>
      </c>
      <c r="B41" s="169"/>
      <c r="C41" s="169"/>
      <c r="D41" s="169"/>
      <c r="E41" s="17"/>
      <c r="F41" s="17"/>
      <c r="G41" s="17"/>
      <c r="H41" s="17"/>
      <c r="I41" s="17"/>
      <c r="J41" s="17"/>
      <c r="K41" s="17"/>
      <c r="L41" s="3"/>
      <c r="M41" s="46">
        <v>200</v>
      </c>
      <c r="N41" s="47"/>
      <c r="O41" s="200">
        <v>37.2239990234375</v>
      </c>
      <c r="P41" s="200"/>
      <c r="Q41" s="200"/>
      <c r="R41" s="200">
        <v>-13.529999732971191</v>
      </c>
      <c r="S41" s="200"/>
      <c r="T41" s="209"/>
      <c r="U41" s="46">
        <v>200</v>
      </c>
      <c r="V41" s="47"/>
      <c r="W41" s="200">
        <v>34.869998931884766</v>
      </c>
      <c r="X41" s="200"/>
      <c r="Y41" s="200"/>
      <c r="Z41" s="200">
        <v>-8.1180000305175781</v>
      </c>
      <c r="AA41" s="200"/>
      <c r="AB41" s="209"/>
      <c r="AC41" s="46">
        <v>200</v>
      </c>
      <c r="AD41" s="47"/>
      <c r="AE41" s="200">
        <v>34.759998321533203</v>
      </c>
      <c r="AF41" s="200"/>
      <c r="AG41" s="200"/>
      <c r="AH41" s="200">
        <v>-8.2939996719360352</v>
      </c>
      <c r="AI41" s="200"/>
      <c r="AJ41" s="209"/>
      <c r="AK41" s="46">
        <v>200</v>
      </c>
      <c r="AL41" s="47"/>
      <c r="AM41" s="200">
        <v>34.936000823974609</v>
      </c>
      <c r="AN41" s="200"/>
      <c r="AO41" s="200"/>
      <c r="AP41" s="200">
        <v>-8.9759998321533203</v>
      </c>
      <c r="AQ41" s="200"/>
      <c r="AR41" s="209"/>
      <c r="AS41" s="46">
        <v>180</v>
      </c>
      <c r="AT41" s="47"/>
      <c r="AU41" s="200">
        <v>36.520000457763672</v>
      </c>
      <c r="AV41" s="200"/>
      <c r="AW41" s="200"/>
      <c r="AX41" s="200">
        <v>-13.881999969482422</v>
      </c>
      <c r="AY41" s="200"/>
      <c r="AZ41" s="209"/>
    </row>
    <row r="42" spans="1:52" ht="13.5" thickBot="1" x14ac:dyDescent="0.25">
      <c r="A42" s="171" t="s">
        <v>170</v>
      </c>
      <c r="B42" s="172"/>
      <c r="C42" s="172"/>
      <c r="D42" s="172"/>
      <c r="E42" s="173"/>
      <c r="F42" s="173"/>
      <c r="G42" s="173"/>
      <c r="H42" s="173"/>
      <c r="I42" s="173"/>
      <c r="J42" s="173"/>
      <c r="K42" s="173"/>
      <c r="L42" s="174"/>
      <c r="M42" s="84"/>
      <c r="N42" s="175"/>
      <c r="O42" s="82">
        <f>SUM(O36:Q41)</f>
        <v>-14.651169006753022</v>
      </c>
      <c r="P42" s="82"/>
      <c r="Q42" s="82"/>
      <c r="R42" s="82">
        <f>SUM(R36:T41)</f>
        <v>-9.8983841647025663</v>
      </c>
      <c r="S42" s="82"/>
      <c r="T42" s="176"/>
      <c r="U42" s="84"/>
      <c r="V42" s="175"/>
      <c r="W42" s="82">
        <f>SUM(W36:Y41)</f>
        <v>-16.501486382133763</v>
      </c>
      <c r="X42" s="82"/>
      <c r="Y42" s="82"/>
      <c r="Z42" s="82">
        <f>SUM(Z36:AB41)</f>
        <v>-14.705819047988864</v>
      </c>
      <c r="AA42" s="82"/>
      <c r="AB42" s="176"/>
      <c r="AC42" s="84"/>
      <c r="AD42" s="175"/>
      <c r="AE42" s="82">
        <f>SUM(AE36:AG41)</f>
        <v>-15.547544191214428</v>
      </c>
      <c r="AF42" s="82"/>
      <c r="AG42" s="82"/>
      <c r="AH42" s="82">
        <f>SUM(AH36:AJ41)</f>
        <v>-11.79942376117673</v>
      </c>
      <c r="AI42" s="82"/>
      <c r="AJ42" s="176"/>
      <c r="AK42" s="84"/>
      <c r="AL42" s="175"/>
      <c r="AM42" s="82">
        <f>SUM(AM36:AO41)</f>
        <v>-16.193221883006238</v>
      </c>
      <c r="AN42" s="82"/>
      <c r="AO42" s="82"/>
      <c r="AP42" s="82">
        <f>SUM(AP36:AR41)</f>
        <v>-12.158814865576552</v>
      </c>
      <c r="AQ42" s="82"/>
      <c r="AR42" s="176"/>
      <c r="AS42" s="84"/>
      <c r="AT42" s="175"/>
      <c r="AU42" s="82">
        <f>SUM(AU36:AW41)</f>
        <v>-10.983014930395235</v>
      </c>
      <c r="AV42" s="82"/>
      <c r="AW42" s="82"/>
      <c r="AX42" s="82">
        <f>SUM(AX36:AZ41)</f>
        <v>-7.2273207357769671</v>
      </c>
      <c r="AY42" s="82"/>
      <c r="AZ42" s="176"/>
    </row>
    <row r="43" spans="1:52" x14ac:dyDescent="0.2">
      <c r="A43" s="156" t="s">
        <v>171</v>
      </c>
      <c r="B43" s="157"/>
      <c r="C43" s="157"/>
      <c r="D43" s="157"/>
      <c r="E43" s="158"/>
      <c r="F43" s="158"/>
      <c r="G43" s="158"/>
      <c r="H43" s="158"/>
      <c r="I43" s="158"/>
      <c r="J43" s="158"/>
      <c r="K43" s="158"/>
      <c r="L43" s="159"/>
      <c r="M43" s="160"/>
      <c r="N43" s="161"/>
      <c r="O43" s="162"/>
      <c r="P43" s="162"/>
      <c r="Q43" s="162"/>
      <c r="R43" s="162"/>
      <c r="S43" s="162"/>
      <c r="T43" s="163"/>
      <c r="U43" s="160"/>
      <c r="V43" s="161"/>
      <c r="W43" s="162"/>
      <c r="X43" s="162"/>
      <c r="Y43" s="162"/>
      <c r="Z43" s="162"/>
      <c r="AA43" s="162"/>
      <c r="AB43" s="163"/>
      <c r="AC43" s="160"/>
      <c r="AD43" s="161"/>
      <c r="AE43" s="162"/>
      <c r="AF43" s="162"/>
      <c r="AG43" s="162"/>
      <c r="AH43" s="162"/>
      <c r="AI43" s="162"/>
      <c r="AJ43" s="163"/>
      <c r="AK43" s="160"/>
      <c r="AL43" s="161"/>
      <c r="AM43" s="162"/>
      <c r="AN43" s="162"/>
      <c r="AO43" s="162"/>
      <c r="AP43" s="162"/>
      <c r="AQ43" s="162"/>
      <c r="AR43" s="163"/>
      <c r="AS43" s="160"/>
      <c r="AT43" s="161"/>
      <c r="AU43" s="162"/>
      <c r="AV43" s="162"/>
      <c r="AW43" s="162"/>
      <c r="AX43" s="162"/>
      <c r="AY43" s="162"/>
      <c r="AZ43" s="163"/>
    </row>
    <row r="44" spans="1:52" x14ac:dyDescent="0.2">
      <c r="A44" s="168" t="s">
        <v>172</v>
      </c>
      <c r="B44" s="169"/>
      <c r="C44" s="169"/>
      <c r="D44" s="169"/>
      <c r="E44" s="17"/>
      <c r="F44" s="17"/>
      <c r="G44" s="17"/>
      <c r="H44" s="17"/>
      <c r="I44" s="17"/>
      <c r="J44" s="17"/>
      <c r="K44" s="17"/>
      <c r="L44" s="3"/>
      <c r="M44" s="166">
        <f>M9</f>
        <v>68.189757429563372</v>
      </c>
      <c r="N44" s="167"/>
      <c r="O44" s="164">
        <f>-O9</f>
        <v>6.4083094833448664</v>
      </c>
      <c r="P44" s="164"/>
      <c r="Q44" s="164"/>
      <c r="R44" s="164">
        <f>-Q9</f>
        <v>-11.975645757821644</v>
      </c>
      <c r="S44" s="164"/>
      <c r="T44" s="165"/>
      <c r="U44" s="166">
        <f>U9</f>
        <v>58.496135956402341</v>
      </c>
      <c r="V44" s="167"/>
      <c r="W44" s="164">
        <f>-W9</f>
        <v>6.5587612375106188</v>
      </c>
      <c r="X44" s="164"/>
      <c r="Y44" s="164"/>
      <c r="Z44" s="164">
        <f>-Y9</f>
        <v>-9.5074554117088859</v>
      </c>
      <c r="AA44" s="164"/>
      <c r="AB44" s="165"/>
      <c r="AC44" s="166">
        <f>AC9</f>
        <v>60.400846688656159</v>
      </c>
      <c r="AD44" s="167"/>
      <c r="AE44" s="164">
        <f>-AE9</f>
        <v>6.4136753905513091</v>
      </c>
      <c r="AF44" s="164"/>
      <c r="AG44" s="164"/>
      <c r="AH44" s="164">
        <f>-AG9</f>
        <v>-10.055009586510762</v>
      </c>
      <c r="AI44" s="164"/>
      <c r="AJ44" s="165"/>
      <c r="AK44" s="166">
        <f>AK9</f>
        <v>60.640208012288319</v>
      </c>
      <c r="AL44" s="167"/>
      <c r="AM44" s="164">
        <f>-AM9</f>
        <v>6.2695642899916768</v>
      </c>
      <c r="AN44" s="164"/>
      <c r="AO44" s="164"/>
      <c r="AP44" s="164">
        <f>-AO9</f>
        <v>-10.201009512734421</v>
      </c>
      <c r="AQ44" s="164"/>
      <c r="AR44" s="165"/>
      <c r="AS44" s="166">
        <f>AS9</f>
        <v>65.074092362431969</v>
      </c>
      <c r="AT44" s="167"/>
      <c r="AU44" s="164">
        <f>-AU9</f>
        <v>6.3627824807353166</v>
      </c>
      <c r="AV44" s="164"/>
      <c r="AW44" s="164"/>
      <c r="AX44" s="164">
        <f>-AW9</f>
        <v>-11.16311093861675</v>
      </c>
      <c r="AY44" s="164"/>
      <c r="AZ44" s="165"/>
    </row>
    <row r="45" spans="1:52" x14ac:dyDescent="0.2">
      <c r="A45" s="168" t="s">
        <v>290</v>
      </c>
      <c r="B45" s="169"/>
      <c r="C45" s="169"/>
      <c r="D45" s="169"/>
      <c r="E45" s="17"/>
      <c r="F45" s="17"/>
      <c r="G45" s="17"/>
      <c r="H45" s="17"/>
      <c r="I45" s="17"/>
      <c r="J45" s="17"/>
      <c r="K45" s="17"/>
      <c r="L45" s="3"/>
      <c r="M45" s="46">
        <v>120</v>
      </c>
      <c r="N45" s="47"/>
      <c r="O45" s="200">
        <v>-1.8869999647140503</v>
      </c>
      <c r="P45" s="200"/>
      <c r="Q45" s="200"/>
      <c r="R45" s="200">
        <v>24.565000534057617</v>
      </c>
      <c r="S45" s="200"/>
      <c r="T45" s="209"/>
      <c r="U45" s="46">
        <v>120</v>
      </c>
      <c r="V45" s="47"/>
      <c r="W45" s="200">
        <v>-1.4650000333786011</v>
      </c>
      <c r="X45" s="200"/>
      <c r="Y45" s="200"/>
      <c r="Z45" s="200">
        <v>23.270999908447266</v>
      </c>
      <c r="AA45" s="200"/>
      <c r="AB45" s="209"/>
      <c r="AC45" s="46">
        <v>115</v>
      </c>
      <c r="AD45" s="47"/>
      <c r="AE45" s="200">
        <v>-1.2669999599456787</v>
      </c>
      <c r="AF45" s="200"/>
      <c r="AG45" s="200"/>
      <c r="AH45" s="200">
        <v>23.61400032043457</v>
      </c>
      <c r="AI45" s="200"/>
      <c r="AJ45" s="209"/>
      <c r="AK45" s="46">
        <v>120</v>
      </c>
      <c r="AL45" s="47"/>
      <c r="AM45" s="200">
        <v>7.9000003635883331E-2</v>
      </c>
      <c r="AN45" s="200"/>
      <c r="AO45" s="200"/>
      <c r="AP45" s="200">
        <v>24.631000518798828</v>
      </c>
      <c r="AQ45" s="200"/>
      <c r="AR45" s="209"/>
      <c r="AS45" s="46">
        <v>139</v>
      </c>
      <c r="AT45" s="47"/>
      <c r="AU45" s="200">
        <v>-5.2529997825622559</v>
      </c>
      <c r="AV45" s="200"/>
      <c r="AW45" s="200"/>
      <c r="AX45" s="200">
        <v>23.455999374389648</v>
      </c>
      <c r="AY45" s="200"/>
      <c r="AZ45" s="209"/>
    </row>
    <row r="46" spans="1:52" x14ac:dyDescent="0.2">
      <c r="A46" s="168" t="s">
        <v>291</v>
      </c>
      <c r="B46" s="169"/>
      <c r="C46" s="169"/>
      <c r="D46" s="169"/>
      <c r="E46" s="17"/>
      <c r="F46" s="17"/>
      <c r="G46" s="17"/>
      <c r="H46" s="17"/>
      <c r="I46" s="17"/>
      <c r="J46" s="17"/>
      <c r="K46" s="17"/>
      <c r="L46" s="3"/>
      <c r="M46" s="46">
        <v>88</v>
      </c>
      <c r="N46" s="47"/>
      <c r="O46" s="200">
        <v>-18.260000228881836</v>
      </c>
      <c r="P46" s="200"/>
      <c r="Q46" s="200"/>
      <c r="R46" s="200">
        <v>-2.6400001049041748</v>
      </c>
      <c r="S46" s="200"/>
      <c r="T46" s="209"/>
      <c r="U46" s="46">
        <v>100</v>
      </c>
      <c r="V46" s="47"/>
      <c r="W46" s="200">
        <v>-15.180000305175781</v>
      </c>
      <c r="X46" s="200"/>
      <c r="Y46" s="200"/>
      <c r="Z46" s="200">
        <v>-1.9800000190734863</v>
      </c>
      <c r="AA46" s="200"/>
      <c r="AB46" s="209"/>
      <c r="AC46" s="46">
        <v>100</v>
      </c>
      <c r="AD46" s="47"/>
      <c r="AE46" s="200">
        <v>-16.940000534057617</v>
      </c>
      <c r="AF46" s="200"/>
      <c r="AG46" s="200"/>
      <c r="AH46" s="200">
        <v>-2.4200000762939453</v>
      </c>
      <c r="AI46" s="200"/>
      <c r="AJ46" s="209"/>
      <c r="AK46" s="46">
        <v>100</v>
      </c>
      <c r="AL46" s="47"/>
      <c r="AM46" s="200">
        <v>-16.940000534057617</v>
      </c>
      <c r="AN46" s="200"/>
      <c r="AO46" s="200"/>
      <c r="AP46" s="200">
        <v>-3.2999999523162842</v>
      </c>
      <c r="AQ46" s="200"/>
      <c r="AR46" s="209"/>
      <c r="AS46" s="46">
        <v>86</v>
      </c>
      <c r="AT46" s="47"/>
      <c r="AU46" s="200">
        <v>-17.159999847412109</v>
      </c>
      <c r="AV46" s="200"/>
      <c r="AW46" s="200"/>
      <c r="AX46" s="200">
        <v>-2.6400001049041748</v>
      </c>
      <c r="AY46" s="200"/>
      <c r="AZ46" s="209"/>
    </row>
    <row r="47" spans="1:52" x14ac:dyDescent="0.2">
      <c r="A47" s="168" t="s">
        <v>292</v>
      </c>
      <c r="B47" s="169"/>
      <c r="C47" s="169"/>
      <c r="D47" s="169"/>
      <c r="E47" s="17"/>
      <c r="F47" s="17"/>
      <c r="G47" s="17"/>
      <c r="H47" s="17"/>
      <c r="I47" s="17"/>
      <c r="J47" s="17"/>
      <c r="K47" s="17"/>
      <c r="L47" s="3"/>
      <c r="M47" s="46">
        <v>180</v>
      </c>
      <c r="N47" s="47"/>
      <c r="O47" s="200">
        <v>28.621999740600586</v>
      </c>
      <c r="P47" s="200"/>
      <c r="Q47" s="200"/>
      <c r="R47" s="200">
        <v>-7.7439999580383301</v>
      </c>
      <c r="S47" s="200"/>
      <c r="T47" s="209"/>
      <c r="U47" s="46">
        <v>120</v>
      </c>
      <c r="V47" s="47"/>
      <c r="W47" s="200">
        <v>26.576000213623047</v>
      </c>
      <c r="X47" s="200"/>
      <c r="Y47" s="200"/>
      <c r="Z47" s="200">
        <v>-3.4319999217987061</v>
      </c>
      <c r="AA47" s="200"/>
      <c r="AB47" s="209"/>
      <c r="AC47" s="46">
        <v>120</v>
      </c>
      <c r="AD47" s="47"/>
      <c r="AE47" s="200">
        <v>27.257999420166016</v>
      </c>
      <c r="AF47" s="200"/>
      <c r="AG47" s="200"/>
      <c r="AH47" s="200">
        <v>-4.2239999771118164</v>
      </c>
      <c r="AI47" s="200"/>
      <c r="AJ47" s="209"/>
      <c r="AK47" s="46">
        <v>120</v>
      </c>
      <c r="AL47" s="47"/>
      <c r="AM47" s="200">
        <v>26.840000152587891</v>
      </c>
      <c r="AN47" s="200"/>
      <c r="AO47" s="200"/>
      <c r="AP47" s="200">
        <v>-4.5980000495910645</v>
      </c>
      <c r="AQ47" s="200"/>
      <c r="AR47" s="209"/>
      <c r="AS47" s="46">
        <v>110</v>
      </c>
      <c r="AT47" s="47"/>
      <c r="AU47" s="200">
        <v>26.927999496459961</v>
      </c>
      <c r="AV47" s="200"/>
      <c r="AW47" s="200"/>
      <c r="AX47" s="200">
        <v>-9.1960000991821289</v>
      </c>
      <c r="AY47" s="200"/>
      <c r="AZ47" s="209"/>
    </row>
    <row r="48" spans="1:52" ht="13.5" thickBot="1" x14ac:dyDescent="0.25">
      <c r="A48" s="177" t="s">
        <v>175</v>
      </c>
      <c r="B48" s="178"/>
      <c r="C48" s="178"/>
      <c r="D48" s="178"/>
      <c r="E48" s="179"/>
      <c r="F48" s="179"/>
      <c r="G48" s="179"/>
      <c r="H48" s="179"/>
      <c r="I48" s="179"/>
      <c r="J48" s="179"/>
      <c r="K48" s="179"/>
      <c r="L48" s="180"/>
      <c r="M48" s="181"/>
      <c r="N48" s="182"/>
      <c r="O48" s="183">
        <f>SUM(O44:Q47)</f>
        <v>14.883309030349565</v>
      </c>
      <c r="P48" s="183"/>
      <c r="Q48" s="183"/>
      <c r="R48" s="183">
        <f>SUM(R44:T47)</f>
        <v>2.2053547132934685</v>
      </c>
      <c r="S48" s="183"/>
      <c r="T48" s="184"/>
      <c r="U48" s="181"/>
      <c r="V48" s="182"/>
      <c r="W48" s="183">
        <f>SUM(W44:Y47)</f>
        <v>16.489761112579284</v>
      </c>
      <c r="X48" s="183"/>
      <c r="Y48" s="183"/>
      <c r="Z48" s="183">
        <f>SUM(Z44:AB47)</f>
        <v>8.3515445558661874</v>
      </c>
      <c r="AA48" s="183"/>
      <c r="AB48" s="184"/>
      <c r="AC48" s="181"/>
      <c r="AD48" s="182"/>
      <c r="AE48" s="183">
        <f>SUM(AE44:AG47)</f>
        <v>15.464674316714028</v>
      </c>
      <c r="AF48" s="183"/>
      <c r="AG48" s="183"/>
      <c r="AH48" s="183">
        <f>SUM(AH44:AJ47)</f>
        <v>6.9149906805180468</v>
      </c>
      <c r="AI48" s="183"/>
      <c r="AJ48" s="184"/>
      <c r="AK48" s="181"/>
      <c r="AL48" s="182"/>
      <c r="AM48" s="183">
        <f>SUM(AM44:AO47)</f>
        <v>16.248563912157834</v>
      </c>
      <c r="AN48" s="183"/>
      <c r="AO48" s="183"/>
      <c r="AP48" s="183">
        <f>SUM(AP44:AR47)</f>
        <v>6.5319910041570584</v>
      </c>
      <c r="AQ48" s="183"/>
      <c r="AR48" s="184"/>
      <c r="AS48" s="181"/>
      <c r="AT48" s="182"/>
      <c r="AU48" s="183">
        <f>SUM(AU44:AW47)</f>
        <v>10.877782347220911</v>
      </c>
      <c r="AV48" s="183"/>
      <c r="AW48" s="183"/>
      <c r="AX48" s="183">
        <f>SUM(AX44:AZ47)</f>
        <v>0.45688823168659454</v>
      </c>
      <c r="AY48" s="183"/>
      <c r="AZ48" s="184"/>
    </row>
    <row r="49" spans="1:52" ht="13.5" thickBot="1" x14ac:dyDescent="0.25">
      <c r="A49" s="185" t="s">
        <v>176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7"/>
      <c r="M49" s="188"/>
      <c r="N49" s="189"/>
      <c r="O49" s="190">
        <f>SUM(O36:Q41)+SUM(O44:Q47)</f>
        <v>0.23214002359654273</v>
      </c>
      <c r="P49" s="190"/>
      <c r="Q49" s="190"/>
      <c r="R49" s="190">
        <f>SUM(R36:T41)+SUM(R44:T47)</f>
        <v>-7.6930294514090978</v>
      </c>
      <c r="S49" s="190"/>
      <c r="T49" s="191"/>
      <c r="U49" s="188"/>
      <c r="V49" s="189"/>
      <c r="W49" s="190">
        <f>SUM(W36:Y41)+SUM(W44:Y47)</f>
        <v>-1.1725269554478501E-2</v>
      </c>
      <c r="X49" s="190"/>
      <c r="Y49" s="190"/>
      <c r="Z49" s="190">
        <f>SUM(Z36:AB41)+SUM(Z44:AB47)</f>
        <v>-6.354274492122677</v>
      </c>
      <c r="AA49" s="190"/>
      <c r="AB49" s="191"/>
      <c r="AC49" s="188"/>
      <c r="AD49" s="189"/>
      <c r="AE49" s="190">
        <f>SUM(AE36:AG41)+SUM(AE44:AG47)</f>
        <v>-8.2869874500399732E-2</v>
      </c>
      <c r="AF49" s="190"/>
      <c r="AG49" s="190"/>
      <c r="AH49" s="190">
        <f>SUM(AH36:AJ41)+SUM(AH44:AJ47)</f>
        <v>-4.8844330806586829</v>
      </c>
      <c r="AI49" s="190"/>
      <c r="AJ49" s="191"/>
      <c r="AK49" s="188"/>
      <c r="AL49" s="189"/>
      <c r="AM49" s="190">
        <f>SUM(AM36:AO41)+SUM(AM44:AO47)</f>
        <v>5.534202915159625E-2</v>
      </c>
      <c r="AN49" s="190"/>
      <c r="AO49" s="190"/>
      <c r="AP49" s="190">
        <f>SUM(AP36:AR41)+SUM(AP44:AR47)</f>
        <v>-5.6268238614194939</v>
      </c>
      <c r="AQ49" s="190"/>
      <c r="AR49" s="191"/>
      <c r="AS49" s="188"/>
      <c r="AT49" s="189"/>
      <c r="AU49" s="190">
        <f>SUM(AU36:AW41)+SUM(AU44:AW47)</f>
        <v>-0.10523258317432393</v>
      </c>
      <c r="AV49" s="190"/>
      <c r="AW49" s="190"/>
      <c r="AX49" s="190">
        <f>SUM(AX36:AZ41)+SUM(AX44:AZ47)</f>
        <v>-6.7704325040903726</v>
      </c>
      <c r="AY49" s="190"/>
      <c r="AZ49" s="191"/>
    </row>
    <row r="50" spans="1:52" x14ac:dyDescent="0.2">
      <c r="A50" s="156" t="s">
        <v>293</v>
      </c>
      <c r="B50" s="157"/>
      <c r="C50" s="157"/>
      <c r="D50" s="157"/>
      <c r="E50" s="158"/>
      <c r="F50" s="158"/>
      <c r="G50" s="158"/>
      <c r="H50" s="158"/>
      <c r="I50" s="158"/>
      <c r="J50" s="158"/>
      <c r="K50" s="158"/>
      <c r="L50" s="159"/>
      <c r="M50" s="160"/>
      <c r="N50" s="161"/>
      <c r="O50" s="162"/>
      <c r="P50" s="162"/>
      <c r="Q50" s="162"/>
      <c r="R50" s="162"/>
      <c r="S50" s="162"/>
      <c r="T50" s="163"/>
      <c r="U50" s="160"/>
      <c r="V50" s="161"/>
      <c r="W50" s="162"/>
      <c r="X50" s="162"/>
      <c r="Y50" s="162"/>
      <c r="Z50" s="162"/>
      <c r="AA50" s="162"/>
      <c r="AB50" s="163"/>
      <c r="AC50" s="160"/>
      <c r="AD50" s="161"/>
      <c r="AE50" s="162"/>
      <c r="AF50" s="162"/>
      <c r="AG50" s="162"/>
      <c r="AH50" s="162"/>
      <c r="AI50" s="162"/>
      <c r="AJ50" s="163"/>
      <c r="AK50" s="160"/>
      <c r="AL50" s="161"/>
      <c r="AM50" s="162"/>
      <c r="AN50" s="162"/>
      <c r="AO50" s="162"/>
      <c r="AP50" s="162"/>
      <c r="AQ50" s="162"/>
      <c r="AR50" s="163"/>
      <c r="AS50" s="160"/>
      <c r="AT50" s="161"/>
      <c r="AU50" s="162"/>
      <c r="AV50" s="162"/>
      <c r="AW50" s="162"/>
      <c r="AX50" s="162"/>
      <c r="AY50" s="162"/>
      <c r="AZ50" s="163"/>
    </row>
    <row r="51" spans="1:52" x14ac:dyDescent="0.2">
      <c r="A51" s="168" t="s">
        <v>294</v>
      </c>
      <c r="B51" s="169"/>
      <c r="C51" s="169"/>
      <c r="D51" s="169"/>
      <c r="E51" s="17"/>
      <c r="F51" s="17"/>
      <c r="G51" s="17"/>
      <c r="H51" s="17"/>
      <c r="I51" s="17"/>
      <c r="J51" s="17"/>
      <c r="K51" s="17"/>
      <c r="L51" s="3"/>
      <c r="M51" s="166">
        <f>M7</f>
        <v>912.52634157310774</v>
      </c>
      <c r="N51" s="167"/>
      <c r="O51" s="164">
        <f>O7</f>
        <v>-4.0320000648498535</v>
      </c>
      <c r="P51" s="164"/>
      <c r="Q51" s="164"/>
      <c r="R51" s="164">
        <f>Q7</f>
        <v>9.7919998168945313</v>
      </c>
      <c r="S51" s="164"/>
      <c r="T51" s="165"/>
      <c r="U51" s="166">
        <f>U7</f>
        <v>718.613243233395</v>
      </c>
      <c r="V51" s="167"/>
      <c r="W51" s="164">
        <f>W7</f>
        <v>-2.5439999103546143</v>
      </c>
      <c r="X51" s="164"/>
      <c r="Y51" s="164"/>
      <c r="Z51" s="164">
        <f>Y7</f>
        <v>7.679999828338623</v>
      </c>
      <c r="AA51" s="164"/>
      <c r="AB51" s="165"/>
      <c r="AC51" s="166">
        <f>AC7</f>
        <v>749.52936106393918</v>
      </c>
      <c r="AD51" s="167"/>
      <c r="AE51" s="164">
        <f>AE7</f>
        <v>-3.5999999046325684</v>
      </c>
      <c r="AF51" s="164"/>
      <c r="AG51" s="164"/>
      <c r="AH51" s="164">
        <f>AG7</f>
        <v>7.6319999694824219</v>
      </c>
      <c r="AI51" s="164"/>
      <c r="AJ51" s="165"/>
      <c r="AK51" s="166">
        <f>AK7</f>
        <v>749.06843899076887</v>
      </c>
      <c r="AL51" s="167"/>
      <c r="AM51" s="164">
        <f>AM7</f>
        <v>-3.2639999389648438</v>
      </c>
      <c r="AN51" s="164"/>
      <c r="AO51" s="164"/>
      <c r="AP51" s="164">
        <f>AO7</f>
        <v>7.7760000228881836</v>
      </c>
      <c r="AQ51" s="164"/>
      <c r="AR51" s="165"/>
      <c r="AS51" s="166">
        <f>AS7</f>
        <v>950.72441776067433</v>
      </c>
      <c r="AT51" s="167"/>
      <c r="AU51" s="164">
        <f>AU7</f>
        <v>-3.1679999828338623</v>
      </c>
      <c r="AV51" s="164"/>
      <c r="AW51" s="164"/>
      <c r="AX51" s="164">
        <f>AW7</f>
        <v>10.223999977111816</v>
      </c>
      <c r="AY51" s="164"/>
      <c r="AZ51" s="165"/>
    </row>
    <row r="52" spans="1:52" x14ac:dyDescent="0.2">
      <c r="A52" s="168" t="s">
        <v>295</v>
      </c>
      <c r="B52" s="169"/>
      <c r="C52" s="169"/>
      <c r="D52" s="169"/>
      <c r="E52" s="17"/>
      <c r="F52" s="17"/>
      <c r="G52" s="17"/>
      <c r="H52" s="17"/>
      <c r="I52" s="17"/>
      <c r="J52" s="17"/>
      <c r="K52" s="17"/>
      <c r="L52" s="3"/>
      <c r="M52" s="166" t="s">
        <v>96</v>
      </c>
      <c r="N52" s="167"/>
      <c r="O52" s="164">
        <v>0</v>
      </c>
      <c r="P52" s="164"/>
      <c r="Q52" s="164"/>
      <c r="R52" s="164">
        <v>0</v>
      </c>
      <c r="S52" s="164"/>
      <c r="T52" s="165"/>
      <c r="U52" s="166" t="s">
        <v>96</v>
      </c>
      <c r="V52" s="167"/>
      <c r="W52" s="164">
        <v>0</v>
      </c>
      <c r="X52" s="164"/>
      <c r="Y52" s="164"/>
      <c r="Z52" s="164">
        <v>0</v>
      </c>
      <c r="AA52" s="164"/>
      <c r="AB52" s="165"/>
      <c r="AC52" s="166" t="s">
        <v>96</v>
      </c>
      <c r="AD52" s="167"/>
      <c r="AE52" s="164">
        <v>0</v>
      </c>
      <c r="AF52" s="164"/>
      <c r="AG52" s="164"/>
      <c r="AH52" s="164">
        <v>0</v>
      </c>
      <c r="AI52" s="164"/>
      <c r="AJ52" s="165"/>
      <c r="AK52" s="166" t="s">
        <v>96</v>
      </c>
      <c r="AL52" s="167"/>
      <c r="AM52" s="164">
        <v>0</v>
      </c>
      <c r="AN52" s="164"/>
      <c r="AO52" s="164"/>
      <c r="AP52" s="164">
        <v>0</v>
      </c>
      <c r="AQ52" s="164"/>
      <c r="AR52" s="165"/>
      <c r="AS52" s="166" t="s">
        <v>96</v>
      </c>
      <c r="AT52" s="167"/>
      <c r="AU52" s="164">
        <v>0</v>
      </c>
      <c r="AV52" s="164"/>
      <c r="AW52" s="164"/>
      <c r="AX52" s="164">
        <v>0</v>
      </c>
      <c r="AY52" s="164"/>
      <c r="AZ52" s="165"/>
    </row>
    <row r="53" spans="1:52" x14ac:dyDescent="0.2">
      <c r="A53" s="168" t="s">
        <v>296</v>
      </c>
      <c r="B53" s="169"/>
      <c r="C53" s="169"/>
      <c r="D53" s="169"/>
      <c r="E53" s="17"/>
      <c r="F53" s="17"/>
      <c r="G53" s="17"/>
      <c r="H53" s="17"/>
      <c r="I53" s="17"/>
      <c r="J53" s="17"/>
      <c r="K53" s="17"/>
      <c r="L53" s="3"/>
      <c r="M53" s="46">
        <v>300</v>
      </c>
      <c r="N53" s="47"/>
      <c r="O53" s="200">
        <v>-5.4000000953674316</v>
      </c>
      <c r="P53" s="200"/>
      <c r="Q53" s="200"/>
      <c r="R53" s="200">
        <v>-2.4479999542236328</v>
      </c>
      <c r="S53" s="200"/>
      <c r="T53" s="209"/>
      <c r="U53" s="46">
        <v>300</v>
      </c>
      <c r="V53" s="47"/>
      <c r="W53" s="200">
        <v>-4.8600001335144043</v>
      </c>
      <c r="X53" s="200"/>
      <c r="Y53" s="200"/>
      <c r="Z53" s="200">
        <v>-2.4660000801086426</v>
      </c>
      <c r="AA53" s="200"/>
      <c r="AB53" s="209"/>
      <c r="AC53" s="46">
        <v>300</v>
      </c>
      <c r="AD53" s="47"/>
      <c r="AE53" s="200">
        <v>-6.119999885559082</v>
      </c>
      <c r="AF53" s="200"/>
      <c r="AG53" s="200"/>
      <c r="AH53" s="200">
        <v>-2.4660000801086426</v>
      </c>
      <c r="AI53" s="200"/>
      <c r="AJ53" s="209"/>
      <c r="AK53" s="46">
        <v>300</v>
      </c>
      <c r="AL53" s="47"/>
      <c r="AM53" s="200">
        <v>-5.2199997901916504</v>
      </c>
      <c r="AN53" s="200"/>
      <c r="AO53" s="200"/>
      <c r="AP53" s="200">
        <v>-2.3580000400543213</v>
      </c>
      <c r="AQ53" s="200"/>
      <c r="AR53" s="209"/>
      <c r="AS53" s="46">
        <v>300</v>
      </c>
      <c r="AT53" s="47"/>
      <c r="AU53" s="200">
        <v>-4.320000171661377</v>
      </c>
      <c r="AV53" s="200"/>
      <c r="AW53" s="200"/>
      <c r="AX53" s="200">
        <v>-2.5199999809265137</v>
      </c>
      <c r="AY53" s="200"/>
      <c r="AZ53" s="209"/>
    </row>
    <row r="54" spans="1:52" x14ac:dyDescent="0.2">
      <c r="A54" s="168" t="s">
        <v>297</v>
      </c>
      <c r="B54" s="169"/>
      <c r="C54" s="169"/>
      <c r="D54" s="169"/>
      <c r="E54" s="17"/>
      <c r="F54" s="17"/>
      <c r="G54" s="17"/>
      <c r="H54" s="17"/>
      <c r="I54" s="17"/>
      <c r="J54" s="17"/>
      <c r="K54" s="17"/>
      <c r="L54" s="3"/>
      <c r="M54" s="46">
        <v>50</v>
      </c>
      <c r="N54" s="47"/>
      <c r="O54" s="200">
        <v>-0.64800000190734863</v>
      </c>
      <c r="P54" s="200"/>
      <c r="Q54" s="200"/>
      <c r="R54" s="200">
        <v>-0.57371002435684204</v>
      </c>
      <c r="S54" s="200"/>
      <c r="T54" s="209"/>
      <c r="U54" s="46">
        <v>50</v>
      </c>
      <c r="V54" s="47"/>
      <c r="W54" s="200">
        <v>-0.64800000190734863</v>
      </c>
      <c r="X54" s="200"/>
      <c r="Y54" s="200"/>
      <c r="Z54" s="200">
        <v>-0.95622998476028442</v>
      </c>
      <c r="AA54" s="200"/>
      <c r="AB54" s="209"/>
      <c r="AC54" s="46">
        <v>50</v>
      </c>
      <c r="AD54" s="47"/>
      <c r="AE54" s="200">
        <v>-0.14399999380111694</v>
      </c>
      <c r="AF54" s="200"/>
      <c r="AG54" s="200"/>
      <c r="AH54" s="200">
        <v>-0.30527999997138977</v>
      </c>
      <c r="AI54" s="200"/>
      <c r="AJ54" s="209"/>
      <c r="AK54" s="46">
        <v>0</v>
      </c>
      <c r="AL54" s="47"/>
      <c r="AM54" s="200">
        <v>0</v>
      </c>
      <c r="AN54" s="200"/>
      <c r="AO54" s="200"/>
      <c r="AP54" s="200">
        <v>0</v>
      </c>
      <c r="AQ54" s="200"/>
      <c r="AR54" s="209"/>
      <c r="AS54" s="46">
        <v>41</v>
      </c>
      <c r="AT54" s="47"/>
      <c r="AU54" s="200">
        <v>-0.14399999380111694</v>
      </c>
      <c r="AV54" s="200"/>
      <c r="AW54" s="200"/>
      <c r="AX54" s="200">
        <v>-0.46472722291946411</v>
      </c>
      <c r="AY54" s="200"/>
      <c r="AZ54" s="209"/>
    </row>
    <row r="55" spans="1:52" x14ac:dyDescent="0.2">
      <c r="A55" s="168" t="s">
        <v>298</v>
      </c>
      <c r="B55" s="169"/>
      <c r="C55" s="169"/>
      <c r="D55" s="169"/>
      <c r="E55" s="17">
        <v>47.9</v>
      </c>
      <c r="F55" s="17">
        <v>0.5</v>
      </c>
      <c r="G55" s="17">
        <v>48.9</v>
      </c>
      <c r="H55" s="17">
        <v>35</v>
      </c>
      <c r="I55" s="17"/>
      <c r="J55" s="17"/>
      <c r="K55" s="17"/>
      <c r="L55" s="3"/>
      <c r="M55" s="46">
        <v>10</v>
      </c>
      <c r="N55" s="47"/>
      <c r="O55" s="200">
        <v>-0.75999999046325684</v>
      </c>
      <c r="P55" s="200"/>
      <c r="Q55" s="200"/>
      <c r="R55" s="200">
        <v>-0.55800002813339233</v>
      </c>
      <c r="S55" s="200"/>
      <c r="T55" s="209"/>
      <c r="U55" s="46">
        <v>15</v>
      </c>
      <c r="V55" s="47"/>
      <c r="W55" s="200">
        <v>-0.67000001668930054</v>
      </c>
      <c r="X55" s="200"/>
      <c r="Y55" s="200"/>
      <c r="Z55" s="200">
        <v>-0.59399998188018799</v>
      </c>
      <c r="AA55" s="200"/>
      <c r="AB55" s="209"/>
      <c r="AC55" s="46">
        <v>15</v>
      </c>
      <c r="AD55" s="47"/>
      <c r="AE55" s="200">
        <v>-0.74000000953674316</v>
      </c>
      <c r="AF55" s="200"/>
      <c r="AG55" s="200"/>
      <c r="AH55" s="200">
        <v>-0.57599997520446777</v>
      </c>
      <c r="AI55" s="200"/>
      <c r="AJ55" s="209"/>
      <c r="AK55" s="46">
        <v>15</v>
      </c>
      <c r="AL55" s="47"/>
      <c r="AM55" s="200">
        <v>-0.74000000953674316</v>
      </c>
      <c r="AN55" s="200"/>
      <c r="AO55" s="200"/>
      <c r="AP55" s="200">
        <v>-0.54000002145767212</v>
      </c>
      <c r="AQ55" s="200"/>
      <c r="AR55" s="209"/>
      <c r="AS55" s="46">
        <v>20</v>
      </c>
      <c r="AT55" s="47"/>
      <c r="AU55" s="200">
        <v>-0.75999999046325684</v>
      </c>
      <c r="AV55" s="200"/>
      <c r="AW55" s="200"/>
      <c r="AX55" s="200">
        <v>-0.57599997520446777</v>
      </c>
      <c r="AY55" s="200"/>
      <c r="AZ55" s="209"/>
    </row>
    <row r="56" spans="1:52" x14ac:dyDescent="0.2">
      <c r="A56" s="168" t="s">
        <v>299</v>
      </c>
      <c r="B56" s="169"/>
      <c r="C56" s="169"/>
      <c r="D56" s="169"/>
      <c r="E56" s="17"/>
      <c r="F56" s="17"/>
      <c r="G56" s="17"/>
      <c r="H56" s="17"/>
      <c r="I56" s="17"/>
      <c r="J56" s="17"/>
      <c r="K56" s="17"/>
      <c r="L56" s="3"/>
      <c r="M56" s="46">
        <v>50</v>
      </c>
      <c r="N56" s="47"/>
      <c r="O56" s="200">
        <v>-0.95999997854232788</v>
      </c>
      <c r="P56" s="200"/>
      <c r="Q56" s="200"/>
      <c r="R56" s="200">
        <v>-0.86400002241134644</v>
      </c>
      <c r="S56" s="200"/>
      <c r="T56" s="209"/>
      <c r="U56" s="46">
        <v>50</v>
      </c>
      <c r="V56" s="47"/>
      <c r="W56" s="200">
        <v>-0.47999998927116394</v>
      </c>
      <c r="X56" s="200"/>
      <c r="Y56" s="200"/>
      <c r="Z56" s="200">
        <v>-0.72000002861022949</v>
      </c>
      <c r="AA56" s="200"/>
      <c r="AB56" s="209"/>
      <c r="AC56" s="46">
        <v>20</v>
      </c>
      <c r="AD56" s="47"/>
      <c r="AE56" s="200">
        <v>-0.72000002861022949</v>
      </c>
      <c r="AF56" s="200"/>
      <c r="AG56" s="200"/>
      <c r="AH56" s="200">
        <v>-0.63599997758865356</v>
      </c>
      <c r="AI56" s="200"/>
      <c r="AJ56" s="209"/>
      <c r="AK56" s="46">
        <v>20</v>
      </c>
      <c r="AL56" s="47"/>
      <c r="AM56" s="200">
        <v>-0.47999998927116394</v>
      </c>
      <c r="AN56" s="200"/>
      <c r="AO56" s="200"/>
      <c r="AP56" s="200">
        <v>-0.45600000023841858</v>
      </c>
      <c r="AQ56" s="200"/>
      <c r="AR56" s="209"/>
      <c r="AS56" s="46">
        <v>20</v>
      </c>
      <c r="AT56" s="47"/>
      <c r="AU56" s="200">
        <v>-0.72000002861022949</v>
      </c>
      <c r="AV56" s="200"/>
      <c r="AW56" s="200"/>
      <c r="AX56" s="200">
        <v>-0.68400001525878906</v>
      </c>
      <c r="AY56" s="200"/>
      <c r="AZ56" s="209"/>
    </row>
    <row r="57" spans="1:52" x14ac:dyDescent="0.2">
      <c r="A57" s="168" t="s">
        <v>300</v>
      </c>
      <c r="B57" s="169"/>
      <c r="C57" s="169"/>
      <c r="D57" s="169"/>
      <c r="E57" s="17"/>
      <c r="F57" s="17"/>
      <c r="G57" s="17"/>
      <c r="H57" s="17"/>
      <c r="I57" s="17"/>
      <c r="J57" s="17"/>
      <c r="K57" s="17"/>
      <c r="L57" s="3"/>
      <c r="M57" s="46">
        <v>550</v>
      </c>
      <c r="N57" s="47"/>
      <c r="O57" s="200">
        <v>5.7600002288818359</v>
      </c>
      <c r="P57" s="200"/>
      <c r="Q57" s="200"/>
      <c r="R57" s="200">
        <v>-2.1210000514984131</v>
      </c>
      <c r="S57" s="200"/>
      <c r="T57" s="209"/>
      <c r="U57" s="46">
        <v>500</v>
      </c>
      <c r="V57" s="47"/>
      <c r="W57" s="200">
        <v>4.320000171661377</v>
      </c>
      <c r="X57" s="200"/>
      <c r="Y57" s="200"/>
      <c r="Z57" s="200">
        <v>-1.4010000228881836</v>
      </c>
      <c r="AA57" s="200"/>
      <c r="AB57" s="209"/>
      <c r="AC57" s="46">
        <v>500</v>
      </c>
      <c r="AD57" s="47"/>
      <c r="AE57" s="200">
        <v>5.2800002098083496</v>
      </c>
      <c r="AF57" s="200"/>
      <c r="AG57" s="200"/>
      <c r="AH57" s="200">
        <v>-1.406000018119812</v>
      </c>
      <c r="AI57" s="200"/>
      <c r="AJ57" s="209"/>
      <c r="AK57" s="46">
        <v>500</v>
      </c>
      <c r="AL57" s="47"/>
      <c r="AM57" s="200">
        <v>5.7600002288818359</v>
      </c>
      <c r="AN57" s="200"/>
      <c r="AO57" s="200"/>
      <c r="AP57" s="200">
        <v>-1.371999979019165</v>
      </c>
      <c r="AQ57" s="200"/>
      <c r="AR57" s="209"/>
      <c r="AS57" s="46">
        <v>500</v>
      </c>
      <c r="AT57" s="47"/>
      <c r="AU57" s="200">
        <v>4.320000171661377</v>
      </c>
      <c r="AV57" s="200"/>
      <c r="AW57" s="200"/>
      <c r="AX57" s="200">
        <v>-2.380000114440918</v>
      </c>
      <c r="AY57" s="200"/>
      <c r="AZ57" s="209"/>
    </row>
    <row r="58" spans="1:52" x14ac:dyDescent="0.2">
      <c r="A58" s="168" t="s">
        <v>301</v>
      </c>
      <c r="B58" s="169"/>
      <c r="C58" s="169"/>
      <c r="D58" s="169"/>
      <c r="E58" s="17"/>
      <c r="F58" s="17"/>
      <c r="G58" s="17"/>
      <c r="H58" s="17"/>
      <c r="I58" s="17"/>
      <c r="J58" s="17"/>
      <c r="K58" s="17"/>
      <c r="L58" s="3"/>
      <c r="M58" s="46">
        <v>250</v>
      </c>
      <c r="N58" s="47"/>
      <c r="O58" s="200">
        <v>-1.9199999570846558</v>
      </c>
      <c r="P58" s="200"/>
      <c r="Q58" s="200"/>
      <c r="R58" s="200">
        <v>-1.9279999732971191</v>
      </c>
      <c r="S58" s="200"/>
      <c r="T58" s="209"/>
      <c r="U58" s="46">
        <v>250</v>
      </c>
      <c r="V58" s="47"/>
      <c r="W58" s="200">
        <v>-1.9199999570846558</v>
      </c>
      <c r="X58" s="200"/>
      <c r="Y58" s="200"/>
      <c r="Z58" s="200">
        <v>-1.9759999513626099</v>
      </c>
      <c r="AA58" s="200"/>
      <c r="AB58" s="209"/>
      <c r="AC58" s="46">
        <v>250</v>
      </c>
      <c r="AD58" s="47"/>
      <c r="AE58" s="200">
        <v>-2.1600000858306885</v>
      </c>
      <c r="AF58" s="200"/>
      <c r="AG58" s="200"/>
      <c r="AH58" s="200">
        <v>-1.8630000352859497</v>
      </c>
      <c r="AI58" s="200"/>
      <c r="AJ58" s="209"/>
      <c r="AK58" s="46">
        <v>250</v>
      </c>
      <c r="AL58" s="47"/>
      <c r="AM58" s="200">
        <v>-1.6799999475479126</v>
      </c>
      <c r="AN58" s="200"/>
      <c r="AO58" s="200"/>
      <c r="AP58" s="200">
        <v>-1.9509999752044678</v>
      </c>
      <c r="AQ58" s="200"/>
      <c r="AR58" s="209"/>
      <c r="AS58" s="46">
        <v>250</v>
      </c>
      <c r="AT58" s="47"/>
      <c r="AU58" s="200">
        <v>-1.9199999570846558</v>
      </c>
      <c r="AV58" s="200"/>
      <c r="AW58" s="200"/>
      <c r="AX58" s="200">
        <v>-1.5640000104904175</v>
      </c>
      <c r="AY58" s="200"/>
      <c r="AZ58" s="209"/>
    </row>
    <row r="59" spans="1:52" x14ac:dyDescent="0.2">
      <c r="A59" s="168" t="s">
        <v>302</v>
      </c>
      <c r="B59" s="169"/>
      <c r="C59" s="169"/>
      <c r="D59" s="169"/>
      <c r="E59" s="17"/>
      <c r="F59" s="17"/>
      <c r="G59" s="17"/>
      <c r="H59" s="17"/>
      <c r="I59" s="17"/>
      <c r="J59" s="17"/>
      <c r="K59" s="17"/>
      <c r="L59" s="3"/>
      <c r="M59" s="46">
        <v>230</v>
      </c>
      <c r="N59" s="47"/>
      <c r="O59" s="200">
        <v>2.880000114440918</v>
      </c>
      <c r="P59" s="200"/>
      <c r="Q59" s="200"/>
      <c r="R59" s="200">
        <v>1.1529999971389771</v>
      </c>
      <c r="S59" s="200"/>
      <c r="T59" s="209"/>
      <c r="U59" s="46">
        <v>230</v>
      </c>
      <c r="V59" s="47"/>
      <c r="W59" s="200">
        <v>1.6200000047683716</v>
      </c>
      <c r="X59" s="200"/>
      <c r="Y59" s="200"/>
      <c r="Z59" s="200">
        <v>1.4290000200271606</v>
      </c>
      <c r="AA59" s="200"/>
      <c r="AB59" s="209"/>
      <c r="AC59" s="46">
        <v>225</v>
      </c>
      <c r="AD59" s="47"/>
      <c r="AE59" s="200">
        <v>1.7999999523162842</v>
      </c>
      <c r="AF59" s="200"/>
      <c r="AG59" s="200"/>
      <c r="AH59" s="200">
        <v>1.3949999809265137</v>
      </c>
      <c r="AI59" s="200"/>
      <c r="AJ59" s="209"/>
      <c r="AK59" s="46">
        <v>230</v>
      </c>
      <c r="AL59" s="47"/>
      <c r="AM59" s="200">
        <v>2.7000000476837158</v>
      </c>
      <c r="AN59" s="200"/>
      <c r="AO59" s="200"/>
      <c r="AP59" s="200">
        <v>1.2740000486373901</v>
      </c>
      <c r="AQ59" s="200"/>
      <c r="AR59" s="209"/>
      <c r="AS59" s="46">
        <v>260</v>
      </c>
      <c r="AT59" s="47"/>
      <c r="AU59" s="200">
        <v>2.1600000858306885</v>
      </c>
      <c r="AV59" s="200"/>
      <c r="AW59" s="200"/>
      <c r="AX59" s="200">
        <v>1.1009999513626099</v>
      </c>
      <c r="AY59" s="200"/>
      <c r="AZ59" s="209"/>
    </row>
    <row r="60" spans="1:52" x14ac:dyDescent="0.2">
      <c r="A60" s="168" t="s">
        <v>303</v>
      </c>
      <c r="B60" s="169"/>
      <c r="C60" s="169"/>
      <c r="D60" s="169"/>
      <c r="E60" s="17">
        <v>48.1</v>
      </c>
      <c r="F60" s="17">
        <v>0.5</v>
      </c>
      <c r="G60" s="17">
        <v>48.9</v>
      </c>
      <c r="H60" s="17">
        <v>35</v>
      </c>
      <c r="I60" s="17"/>
      <c r="J60" s="17"/>
      <c r="K60" s="17"/>
      <c r="L60" s="3"/>
      <c r="M60" s="46">
        <v>50</v>
      </c>
      <c r="N60" s="47"/>
      <c r="O60" s="200">
        <v>-0.40999999642372131</v>
      </c>
      <c r="P60" s="200"/>
      <c r="Q60" s="200"/>
      <c r="R60" s="200">
        <v>-0.38400000333786011</v>
      </c>
      <c r="S60" s="200"/>
      <c r="T60" s="209"/>
      <c r="U60" s="46">
        <v>50</v>
      </c>
      <c r="V60" s="47"/>
      <c r="W60" s="200">
        <v>-0.55000001192092896</v>
      </c>
      <c r="X60" s="200"/>
      <c r="Y60" s="200"/>
      <c r="Z60" s="200">
        <v>-0.40799999237060547</v>
      </c>
      <c r="AA60" s="200"/>
      <c r="AB60" s="209"/>
      <c r="AC60" s="46">
        <v>50</v>
      </c>
      <c r="AD60" s="47"/>
      <c r="AE60" s="200">
        <v>-0.5</v>
      </c>
      <c r="AF60" s="200"/>
      <c r="AG60" s="200"/>
      <c r="AH60" s="200">
        <v>-0.31200000643730164</v>
      </c>
      <c r="AI60" s="200"/>
      <c r="AJ60" s="209"/>
      <c r="AK60" s="46">
        <v>50</v>
      </c>
      <c r="AL60" s="47"/>
      <c r="AM60" s="200">
        <v>-0.55000001192092896</v>
      </c>
      <c r="AN60" s="200"/>
      <c r="AO60" s="200"/>
      <c r="AP60" s="200">
        <v>-0.36000001430511475</v>
      </c>
      <c r="AQ60" s="200"/>
      <c r="AR60" s="209"/>
      <c r="AS60" s="46">
        <v>50</v>
      </c>
      <c r="AT60" s="47"/>
      <c r="AU60" s="200">
        <v>-0.62000000476837158</v>
      </c>
      <c r="AV60" s="200"/>
      <c r="AW60" s="200"/>
      <c r="AX60" s="200">
        <v>-0.45600000023841858</v>
      </c>
      <c r="AY60" s="200"/>
      <c r="AZ60" s="209"/>
    </row>
    <row r="61" spans="1:52" x14ac:dyDescent="0.2">
      <c r="A61" s="168" t="s">
        <v>304</v>
      </c>
      <c r="B61" s="169"/>
      <c r="C61" s="169"/>
      <c r="D61" s="169"/>
      <c r="E61" s="17"/>
      <c r="F61" s="17"/>
      <c r="G61" s="17"/>
      <c r="H61" s="17"/>
      <c r="I61" s="17"/>
      <c r="J61" s="17"/>
      <c r="K61" s="17"/>
      <c r="L61" s="3"/>
      <c r="M61" s="46">
        <v>500</v>
      </c>
      <c r="N61" s="47"/>
      <c r="O61" s="200">
        <v>5.7600002288818359</v>
      </c>
      <c r="P61" s="200"/>
      <c r="Q61" s="200"/>
      <c r="R61" s="200">
        <v>-2.2200000286102295</v>
      </c>
      <c r="S61" s="200"/>
      <c r="T61" s="209"/>
      <c r="U61" s="46">
        <v>500</v>
      </c>
      <c r="V61" s="47"/>
      <c r="W61" s="200">
        <v>4.320000171661377</v>
      </c>
      <c r="X61" s="200"/>
      <c r="Y61" s="200"/>
      <c r="Z61" s="200">
        <v>-1.496999979019165</v>
      </c>
      <c r="AA61" s="200"/>
      <c r="AB61" s="209"/>
      <c r="AC61" s="46">
        <v>500</v>
      </c>
      <c r="AD61" s="47"/>
      <c r="AE61" s="200">
        <v>4.8000001907348633</v>
      </c>
      <c r="AF61" s="200"/>
      <c r="AG61" s="200"/>
      <c r="AH61" s="200">
        <v>-1.5119999647140503</v>
      </c>
      <c r="AI61" s="200"/>
      <c r="AJ61" s="209"/>
      <c r="AK61" s="46">
        <v>500</v>
      </c>
      <c r="AL61" s="47"/>
      <c r="AM61" s="200">
        <v>5.7600002288818359</v>
      </c>
      <c r="AN61" s="200"/>
      <c r="AO61" s="200"/>
      <c r="AP61" s="200">
        <v>-1.468000054359436</v>
      </c>
      <c r="AQ61" s="200"/>
      <c r="AR61" s="209"/>
      <c r="AS61" s="46">
        <v>500</v>
      </c>
      <c r="AT61" s="47"/>
      <c r="AU61" s="200">
        <v>4.320000171661377</v>
      </c>
      <c r="AV61" s="200"/>
      <c r="AW61" s="200"/>
      <c r="AX61" s="200">
        <v>-2.4760000705718994</v>
      </c>
      <c r="AY61" s="200"/>
      <c r="AZ61" s="209"/>
    </row>
    <row r="62" spans="1:52" x14ac:dyDescent="0.2">
      <c r="A62" s="168" t="s">
        <v>305</v>
      </c>
      <c r="B62" s="169"/>
      <c r="C62" s="169"/>
      <c r="D62" s="169"/>
      <c r="E62" s="17"/>
      <c r="F62" s="17"/>
      <c r="G62" s="17"/>
      <c r="H62" s="17"/>
      <c r="I62" s="17"/>
      <c r="J62" s="17"/>
      <c r="K62" s="17"/>
      <c r="L62" s="3"/>
      <c r="M62" s="46">
        <v>0</v>
      </c>
      <c r="N62" s="47"/>
      <c r="O62" s="200">
        <v>0</v>
      </c>
      <c r="P62" s="200"/>
      <c r="Q62" s="200"/>
      <c r="R62" s="200">
        <v>0</v>
      </c>
      <c r="S62" s="200"/>
      <c r="T62" s="209"/>
      <c r="U62" s="46">
        <v>0</v>
      </c>
      <c r="V62" s="47"/>
      <c r="W62" s="200">
        <v>0</v>
      </c>
      <c r="X62" s="200"/>
      <c r="Y62" s="200"/>
      <c r="Z62" s="200">
        <v>0</v>
      </c>
      <c r="AA62" s="200"/>
      <c r="AB62" s="209"/>
      <c r="AC62" s="46">
        <v>0</v>
      </c>
      <c r="AD62" s="47"/>
      <c r="AE62" s="200">
        <v>0</v>
      </c>
      <c r="AF62" s="200"/>
      <c r="AG62" s="200"/>
      <c r="AH62" s="200">
        <v>0</v>
      </c>
      <c r="AI62" s="200"/>
      <c r="AJ62" s="209"/>
      <c r="AK62" s="46">
        <v>0</v>
      </c>
      <c r="AL62" s="47"/>
      <c r="AM62" s="200">
        <v>0</v>
      </c>
      <c r="AN62" s="200"/>
      <c r="AO62" s="200"/>
      <c r="AP62" s="200">
        <v>0</v>
      </c>
      <c r="AQ62" s="200"/>
      <c r="AR62" s="209"/>
      <c r="AS62" s="46">
        <v>0</v>
      </c>
      <c r="AT62" s="47"/>
      <c r="AU62" s="200">
        <v>0</v>
      </c>
      <c r="AV62" s="200"/>
      <c r="AW62" s="200"/>
      <c r="AX62" s="200">
        <v>0</v>
      </c>
      <c r="AY62" s="200"/>
      <c r="AZ62" s="209"/>
    </row>
    <row r="63" spans="1:52" x14ac:dyDescent="0.2">
      <c r="A63" s="168" t="s">
        <v>306</v>
      </c>
      <c r="B63" s="169"/>
      <c r="C63" s="169"/>
      <c r="D63" s="169"/>
      <c r="E63" s="17">
        <v>47.9</v>
      </c>
      <c r="F63" s="17">
        <v>0.5</v>
      </c>
      <c r="G63" s="17"/>
      <c r="H63" s="17"/>
      <c r="I63" s="17"/>
      <c r="J63" s="17"/>
      <c r="K63" s="17"/>
      <c r="L63" s="3"/>
      <c r="M63" s="46">
        <v>10</v>
      </c>
      <c r="N63" s="47"/>
      <c r="O63" s="200">
        <v>-0.44999998807907104</v>
      </c>
      <c r="P63" s="200"/>
      <c r="Q63" s="200"/>
      <c r="R63" s="200">
        <v>-0.46000000834465027</v>
      </c>
      <c r="S63" s="200"/>
      <c r="T63" s="209"/>
      <c r="U63" s="46">
        <v>10</v>
      </c>
      <c r="V63" s="47"/>
      <c r="W63" s="200">
        <v>-0.23000000417232513</v>
      </c>
      <c r="X63" s="200"/>
      <c r="Y63" s="200"/>
      <c r="Z63" s="200">
        <v>-0.18700000643730164</v>
      </c>
      <c r="AA63" s="200"/>
      <c r="AB63" s="209"/>
      <c r="AC63" s="46">
        <v>10</v>
      </c>
      <c r="AD63" s="47"/>
      <c r="AE63" s="200">
        <v>-0.23999999463558197</v>
      </c>
      <c r="AF63" s="200"/>
      <c r="AG63" s="200"/>
      <c r="AH63" s="200">
        <v>-0.1940000057220459</v>
      </c>
      <c r="AI63" s="200"/>
      <c r="AJ63" s="209"/>
      <c r="AK63" s="46">
        <v>10</v>
      </c>
      <c r="AL63" s="47"/>
      <c r="AM63" s="200">
        <v>-0.44999998807907104</v>
      </c>
      <c r="AN63" s="200"/>
      <c r="AO63" s="200"/>
      <c r="AP63" s="200">
        <v>-0.42399999499320984</v>
      </c>
      <c r="AQ63" s="200"/>
      <c r="AR63" s="209"/>
      <c r="AS63" s="46">
        <v>15</v>
      </c>
      <c r="AT63" s="47"/>
      <c r="AU63" s="200">
        <v>-0.47999998927116394</v>
      </c>
      <c r="AV63" s="200"/>
      <c r="AW63" s="200"/>
      <c r="AX63" s="200">
        <v>-0.51800000667572021</v>
      </c>
      <c r="AY63" s="200"/>
      <c r="AZ63" s="209"/>
    </row>
    <row r="64" spans="1:52" x14ac:dyDescent="0.2">
      <c r="A64" s="168" t="s">
        <v>307</v>
      </c>
      <c r="B64" s="169"/>
      <c r="C64" s="169"/>
      <c r="D64" s="169"/>
      <c r="E64" s="17"/>
      <c r="F64" s="17"/>
      <c r="G64" s="17"/>
      <c r="H64" s="17"/>
      <c r="I64" s="17"/>
      <c r="J64" s="17"/>
      <c r="K64" s="17"/>
      <c r="L64" s="3"/>
      <c r="M64" s="46">
        <v>2.0368890762329102</v>
      </c>
      <c r="N64" s="47"/>
      <c r="O64" s="200">
        <v>-8.999999612569809E-3</v>
      </c>
      <c r="P64" s="200"/>
      <c r="Q64" s="200"/>
      <c r="R64" s="200">
        <v>-2.1857140585780144E-2</v>
      </c>
      <c r="S64" s="200"/>
      <c r="T64" s="209"/>
      <c r="U64" s="46">
        <v>2.5422637462615967</v>
      </c>
      <c r="V64" s="47"/>
      <c r="W64" s="200">
        <v>-8.999999612569809E-3</v>
      </c>
      <c r="X64" s="200"/>
      <c r="Y64" s="200"/>
      <c r="Z64" s="200">
        <v>-2.7169810608029366E-2</v>
      </c>
      <c r="AA64" s="200"/>
      <c r="AB64" s="209"/>
      <c r="AC64" s="46">
        <v>0</v>
      </c>
      <c r="AD64" s="47"/>
      <c r="AE64" s="200">
        <v>0</v>
      </c>
      <c r="AF64" s="200"/>
      <c r="AG64" s="200"/>
      <c r="AH64" s="200">
        <v>0</v>
      </c>
      <c r="AI64" s="200"/>
      <c r="AJ64" s="209"/>
      <c r="AK64" s="46">
        <v>20.654460906982422</v>
      </c>
      <c r="AL64" s="47"/>
      <c r="AM64" s="200">
        <v>-9.0000003576278687E-2</v>
      </c>
      <c r="AN64" s="200"/>
      <c r="AO64" s="200"/>
      <c r="AP64" s="200">
        <v>-0.21441176533699036</v>
      </c>
      <c r="AQ64" s="200"/>
      <c r="AR64" s="209"/>
      <c r="AS64" s="46">
        <v>0</v>
      </c>
      <c r="AT64" s="47"/>
      <c r="AU64" s="200">
        <v>0</v>
      </c>
      <c r="AV64" s="200"/>
      <c r="AW64" s="200"/>
      <c r="AX64" s="200">
        <v>0</v>
      </c>
      <c r="AY64" s="200"/>
      <c r="AZ64" s="209"/>
    </row>
    <row r="65" spans="1:52" ht="13.5" thickBot="1" x14ac:dyDescent="0.25">
      <c r="A65" s="171" t="s">
        <v>308</v>
      </c>
      <c r="B65" s="172"/>
      <c r="C65" s="172"/>
      <c r="D65" s="172"/>
      <c r="E65" s="173"/>
      <c r="F65" s="173"/>
      <c r="G65" s="173"/>
      <c r="H65" s="173"/>
      <c r="I65" s="173"/>
      <c r="J65" s="173"/>
      <c r="K65" s="173"/>
      <c r="L65" s="174"/>
      <c r="M65" s="84"/>
      <c r="N65" s="175"/>
      <c r="O65" s="82">
        <f>SUM(O51:Q64)</f>
        <v>-0.18899950012564659</v>
      </c>
      <c r="P65" s="82"/>
      <c r="Q65" s="82"/>
      <c r="R65" s="82">
        <f>SUM(R51:T64)</f>
        <v>-0.63356742076575756</v>
      </c>
      <c r="S65" s="82"/>
      <c r="T65" s="176"/>
      <c r="U65" s="84"/>
      <c r="V65" s="175"/>
      <c r="W65" s="82">
        <f>SUM(W51:Y64)</f>
        <v>-1.6509996764361858</v>
      </c>
      <c r="X65" s="82"/>
      <c r="Y65" s="82"/>
      <c r="Z65" s="82">
        <f>SUM(Z51:AB64)</f>
        <v>-1.1233999896794558</v>
      </c>
      <c r="AA65" s="82"/>
      <c r="AB65" s="176"/>
      <c r="AC65" s="84"/>
      <c r="AD65" s="175"/>
      <c r="AE65" s="82">
        <f>SUM(AE51:AG64)</f>
        <v>-2.3439995497465134</v>
      </c>
      <c r="AF65" s="82"/>
      <c r="AG65" s="82"/>
      <c r="AH65" s="82">
        <f>SUM(AH51:AJ64)</f>
        <v>-0.24328011274337769</v>
      </c>
      <c r="AI65" s="82"/>
      <c r="AJ65" s="176"/>
      <c r="AK65" s="84"/>
      <c r="AL65" s="175"/>
      <c r="AM65" s="82">
        <f>SUM(AM51:AO64)</f>
        <v>1.7460008263587952</v>
      </c>
      <c r="AN65" s="82"/>
      <c r="AO65" s="82"/>
      <c r="AP65" s="82">
        <f>SUM(AP51:AR64)</f>
        <v>-9.3411773443222046E-2</v>
      </c>
      <c r="AQ65" s="82"/>
      <c r="AR65" s="176"/>
      <c r="AS65" s="84"/>
      <c r="AT65" s="175"/>
      <c r="AU65" s="82">
        <f>SUM(AU51:AW64)</f>
        <v>-1.3319996893405914</v>
      </c>
      <c r="AV65" s="82"/>
      <c r="AW65" s="82"/>
      <c r="AX65" s="82">
        <f>SUM(AX51:AZ64)</f>
        <v>-0.31372746825218201</v>
      </c>
      <c r="AY65" s="82"/>
      <c r="AZ65" s="176"/>
    </row>
    <row r="66" spans="1:52" x14ac:dyDescent="0.2">
      <c r="A66" s="156" t="s">
        <v>309</v>
      </c>
      <c r="B66" s="157"/>
      <c r="C66" s="157"/>
      <c r="D66" s="157"/>
      <c r="E66" s="158"/>
      <c r="F66" s="158"/>
      <c r="G66" s="158"/>
      <c r="H66" s="158"/>
      <c r="I66" s="158"/>
      <c r="J66" s="158"/>
      <c r="K66" s="158"/>
      <c r="L66" s="159"/>
      <c r="M66" s="160"/>
      <c r="N66" s="161"/>
      <c r="O66" s="162"/>
      <c r="P66" s="162"/>
      <c r="Q66" s="162"/>
      <c r="R66" s="162"/>
      <c r="S66" s="162"/>
      <c r="T66" s="163"/>
      <c r="U66" s="160"/>
      <c r="V66" s="161"/>
      <c r="W66" s="162"/>
      <c r="X66" s="162"/>
      <c r="Y66" s="162"/>
      <c r="Z66" s="162"/>
      <c r="AA66" s="162"/>
      <c r="AB66" s="163"/>
      <c r="AC66" s="160"/>
      <c r="AD66" s="161"/>
      <c r="AE66" s="162"/>
      <c r="AF66" s="162"/>
      <c r="AG66" s="162"/>
      <c r="AH66" s="162"/>
      <c r="AI66" s="162"/>
      <c r="AJ66" s="163"/>
      <c r="AK66" s="160"/>
      <c r="AL66" s="161"/>
      <c r="AM66" s="162"/>
      <c r="AN66" s="162"/>
      <c r="AO66" s="162"/>
      <c r="AP66" s="162"/>
      <c r="AQ66" s="162"/>
      <c r="AR66" s="163"/>
      <c r="AS66" s="160"/>
      <c r="AT66" s="161"/>
      <c r="AU66" s="162"/>
      <c r="AV66" s="162"/>
      <c r="AW66" s="162"/>
      <c r="AX66" s="162"/>
      <c r="AY66" s="162"/>
      <c r="AZ66" s="163"/>
    </row>
    <row r="67" spans="1:52" x14ac:dyDescent="0.2">
      <c r="A67" s="168" t="s">
        <v>310</v>
      </c>
      <c r="B67" s="169"/>
      <c r="C67" s="169"/>
      <c r="D67" s="169"/>
      <c r="E67" s="17"/>
      <c r="F67" s="17"/>
      <c r="G67" s="17"/>
      <c r="H67" s="17"/>
      <c r="I67" s="17"/>
      <c r="J67" s="17"/>
      <c r="K67" s="17"/>
      <c r="L67" s="3"/>
      <c r="M67" s="166">
        <f>M10</f>
        <v>1120.9139217308195</v>
      </c>
      <c r="N67" s="167"/>
      <c r="O67" s="164">
        <f>O10</f>
        <v>-6.5279998779296875</v>
      </c>
      <c r="P67" s="164"/>
      <c r="Q67" s="164"/>
      <c r="R67" s="164">
        <f>Q10</f>
        <v>10.800000190734863</v>
      </c>
      <c r="S67" s="164"/>
      <c r="T67" s="165"/>
      <c r="U67" s="166">
        <f>U10</f>
        <v>971.11724737210307</v>
      </c>
      <c r="V67" s="167"/>
      <c r="W67" s="164">
        <f>W10</f>
        <v>-6.6719999313354492</v>
      </c>
      <c r="X67" s="164"/>
      <c r="Y67" s="164"/>
      <c r="Z67" s="164">
        <f>Y10</f>
        <v>8.4479999542236328</v>
      </c>
      <c r="AA67" s="164"/>
      <c r="AB67" s="165"/>
      <c r="AC67" s="166">
        <f>AC10</f>
        <v>985.83000160055542</v>
      </c>
      <c r="AD67" s="167"/>
      <c r="AE67" s="164">
        <f>AE10</f>
        <v>-6.5279998779296875</v>
      </c>
      <c r="AF67" s="164"/>
      <c r="AG67" s="164"/>
      <c r="AH67" s="164">
        <f>AG10</f>
        <v>8.9759998321533203</v>
      </c>
      <c r="AI67" s="164"/>
      <c r="AJ67" s="165"/>
      <c r="AK67" s="166">
        <f>AK10</f>
        <v>988.81257528929621</v>
      </c>
      <c r="AL67" s="167"/>
      <c r="AM67" s="164">
        <f>AM10</f>
        <v>-6.3839998245239258</v>
      </c>
      <c r="AN67" s="164"/>
      <c r="AO67" s="164"/>
      <c r="AP67" s="164">
        <f>AO10</f>
        <v>9.119999885559082</v>
      </c>
      <c r="AQ67" s="164"/>
      <c r="AR67" s="165"/>
      <c r="AS67" s="166">
        <f>AS10</f>
        <v>1044.7275326907527</v>
      </c>
      <c r="AT67" s="167"/>
      <c r="AU67" s="164">
        <f>AU10</f>
        <v>-6.4800000190734863</v>
      </c>
      <c r="AV67" s="164"/>
      <c r="AW67" s="164"/>
      <c r="AX67" s="164">
        <f>AW10</f>
        <v>10.031999588012695</v>
      </c>
      <c r="AY67" s="164"/>
      <c r="AZ67" s="165"/>
    </row>
    <row r="68" spans="1:52" x14ac:dyDescent="0.2">
      <c r="A68" s="168" t="s">
        <v>311</v>
      </c>
      <c r="B68" s="169"/>
      <c r="C68" s="169"/>
      <c r="D68" s="169"/>
      <c r="E68" s="17"/>
      <c r="F68" s="17"/>
      <c r="G68" s="17"/>
      <c r="H68" s="17"/>
      <c r="I68" s="17"/>
      <c r="J68" s="17"/>
      <c r="K68" s="17"/>
      <c r="L68" s="3"/>
      <c r="M68" s="166" t="s">
        <v>96</v>
      </c>
      <c r="N68" s="167"/>
      <c r="O68" s="164">
        <v>0</v>
      </c>
      <c r="P68" s="164"/>
      <c r="Q68" s="164"/>
      <c r="R68" s="164">
        <v>0</v>
      </c>
      <c r="S68" s="164"/>
      <c r="T68" s="165"/>
      <c r="U68" s="166" t="s">
        <v>96</v>
      </c>
      <c r="V68" s="167"/>
      <c r="W68" s="164">
        <v>0</v>
      </c>
      <c r="X68" s="164"/>
      <c r="Y68" s="164"/>
      <c r="Z68" s="164">
        <v>0</v>
      </c>
      <c r="AA68" s="164"/>
      <c r="AB68" s="165"/>
      <c r="AC68" s="166" t="s">
        <v>96</v>
      </c>
      <c r="AD68" s="167"/>
      <c r="AE68" s="164">
        <v>0</v>
      </c>
      <c r="AF68" s="164"/>
      <c r="AG68" s="164"/>
      <c r="AH68" s="164">
        <v>0</v>
      </c>
      <c r="AI68" s="164"/>
      <c r="AJ68" s="165"/>
      <c r="AK68" s="166" t="s">
        <v>96</v>
      </c>
      <c r="AL68" s="167"/>
      <c r="AM68" s="164">
        <v>0</v>
      </c>
      <c r="AN68" s="164"/>
      <c r="AO68" s="164"/>
      <c r="AP68" s="164">
        <v>0</v>
      </c>
      <c r="AQ68" s="164"/>
      <c r="AR68" s="165"/>
      <c r="AS68" s="166" t="s">
        <v>96</v>
      </c>
      <c r="AT68" s="167"/>
      <c r="AU68" s="164">
        <v>0</v>
      </c>
      <c r="AV68" s="164"/>
      <c r="AW68" s="164"/>
      <c r="AX68" s="164">
        <v>0</v>
      </c>
      <c r="AY68" s="164"/>
      <c r="AZ68" s="165"/>
    </row>
    <row r="69" spans="1:52" x14ac:dyDescent="0.2">
      <c r="A69" s="168" t="s">
        <v>312</v>
      </c>
      <c r="B69" s="169"/>
      <c r="C69" s="169"/>
      <c r="D69" s="169"/>
      <c r="E69" s="17"/>
      <c r="F69" s="17"/>
      <c r="G69" s="17"/>
      <c r="H69" s="17"/>
      <c r="I69" s="17"/>
      <c r="J69" s="17"/>
      <c r="K69" s="17"/>
      <c r="L69" s="3"/>
      <c r="M69" s="46">
        <v>4.1210074424743652</v>
      </c>
      <c r="N69" s="47"/>
      <c r="O69" s="200">
        <v>-2.4000000208616257E-2</v>
      </c>
      <c r="P69" s="200"/>
      <c r="Q69" s="200"/>
      <c r="R69" s="200">
        <v>-3.9705883711576462E-2</v>
      </c>
      <c r="S69" s="200"/>
      <c r="T69" s="209"/>
      <c r="U69" s="46">
        <v>0</v>
      </c>
      <c r="V69" s="47"/>
      <c r="W69" s="200">
        <v>0</v>
      </c>
      <c r="X69" s="200"/>
      <c r="Y69" s="200"/>
      <c r="Z69" s="200">
        <v>0</v>
      </c>
      <c r="AA69" s="200"/>
      <c r="AB69" s="209"/>
      <c r="AC69" s="46">
        <v>1.8121874332427979</v>
      </c>
      <c r="AD69" s="47"/>
      <c r="AE69" s="200">
        <v>-1.2000000104308128E-2</v>
      </c>
      <c r="AF69" s="200"/>
      <c r="AG69" s="200"/>
      <c r="AH69" s="200">
        <v>-1.6499999910593033E-2</v>
      </c>
      <c r="AI69" s="200"/>
      <c r="AJ69" s="209"/>
      <c r="AK69" s="46">
        <v>1.8586702346801758</v>
      </c>
      <c r="AL69" s="47"/>
      <c r="AM69" s="200">
        <v>-1.2000000104308128E-2</v>
      </c>
      <c r="AN69" s="200"/>
      <c r="AO69" s="200"/>
      <c r="AP69" s="200">
        <v>-1.7142856493592262E-2</v>
      </c>
      <c r="AQ69" s="200"/>
      <c r="AR69" s="209"/>
      <c r="AS69" s="46">
        <v>0</v>
      </c>
      <c r="AT69" s="47"/>
      <c r="AU69" s="200">
        <v>0</v>
      </c>
      <c r="AV69" s="200"/>
      <c r="AW69" s="200"/>
      <c r="AX69" s="200">
        <v>0</v>
      </c>
      <c r="AY69" s="200"/>
      <c r="AZ69" s="209"/>
    </row>
    <row r="70" spans="1:52" x14ac:dyDescent="0.2">
      <c r="A70" s="168" t="s">
        <v>313</v>
      </c>
      <c r="B70" s="169"/>
      <c r="C70" s="169"/>
      <c r="D70" s="169"/>
      <c r="E70" s="17"/>
      <c r="F70" s="17"/>
      <c r="G70" s="17"/>
      <c r="H70" s="17"/>
      <c r="I70" s="17"/>
      <c r="J70" s="17"/>
      <c r="K70" s="17"/>
      <c r="L70" s="3"/>
      <c r="M70" s="46">
        <v>30</v>
      </c>
      <c r="N70" s="47"/>
      <c r="O70" s="200">
        <v>-0.28799998760223389</v>
      </c>
      <c r="P70" s="200"/>
      <c r="Q70" s="200"/>
      <c r="R70" s="200">
        <v>-0.20100000500679016</v>
      </c>
      <c r="S70" s="200"/>
      <c r="T70" s="209"/>
      <c r="U70" s="46">
        <v>30</v>
      </c>
      <c r="V70" s="47"/>
      <c r="W70" s="200">
        <v>-0.28799998760223389</v>
      </c>
      <c r="X70" s="200"/>
      <c r="Y70" s="200"/>
      <c r="Z70" s="200">
        <v>-0.20100000500679016</v>
      </c>
      <c r="AA70" s="200"/>
      <c r="AB70" s="209"/>
      <c r="AC70" s="46">
        <v>70</v>
      </c>
      <c r="AD70" s="47"/>
      <c r="AE70" s="200">
        <v>-0.93599998950958252</v>
      </c>
      <c r="AF70" s="200"/>
      <c r="AG70" s="200"/>
      <c r="AH70" s="200">
        <v>-2.8000000864267349E-2</v>
      </c>
      <c r="AI70" s="200"/>
      <c r="AJ70" s="209"/>
      <c r="AK70" s="46">
        <v>30</v>
      </c>
      <c r="AL70" s="47"/>
      <c r="AM70" s="200">
        <v>-0.86400002241134644</v>
      </c>
      <c r="AN70" s="200"/>
      <c r="AO70" s="200"/>
      <c r="AP70" s="200">
        <v>0</v>
      </c>
      <c r="AQ70" s="200"/>
      <c r="AR70" s="209"/>
      <c r="AS70" s="46">
        <v>30</v>
      </c>
      <c r="AT70" s="47"/>
      <c r="AU70" s="200">
        <v>-0.72000002861022949</v>
      </c>
      <c r="AV70" s="200"/>
      <c r="AW70" s="200"/>
      <c r="AX70" s="200">
        <v>0</v>
      </c>
      <c r="AY70" s="200"/>
      <c r="AZ70" s="209"/>
    </row>
    <row r="71" spans="1:52" x14ac:dyDescent="0.2">
      <c r="A71" s="168" t="s">
        <v>314</v>
      </c>
      <c r="B71" s="169"/>
      <c r="C71" s="169"/>
      <c r="D71" s="169"/>
      <c r="E71" s="17">
        <v>47.9</v>
      </c>
      <c r="F71" s="17">
        <v>0.5</v>
      </c>
      <c r="G71" s="17">
        <v>48.9</v>
      </c>
      <c r="H71" s="17">
        <v>35</v>
      </c>
      <c r="I71" s="17"/>
      <c r="J71" s="17"/>
      <c r="K71" s="17"/>
      <c r="L71" s="3"/>
      <c r="M71" s="46">
        <v>50</v>
      </c>
      <c r="N71" s="47"/>
      <c r="O71" s="200">
        <v>-0.69999998807907104</v>
      </c>
      <c r="P71" s="200"/>
      <c r="Q71" s="200"/>
      <c r="R71" s="200">
        <v>-0.55199998617172241</v>
      </c>
      <c r="S71" s="200"/>
      <c r="T71" s="209"/>
      <c r="U71" s="46">
        <v>50</v>
      </c>
      <c r="V71" s="47"/>
      <c r="W71" s="200">
        <v>-0.61000001430511475</v>
      </c>
      <c r="X71" s="200"/>
      <c r="Y71" s="200"/>
      <c r="Z71" s="200">
        <v>-0.60000002384185791</v>
      </c>
      <c r="AA71" s="200"/>
      <c r="AB71" s="209"/>
      <c r="AC71" s="46">
        <v>40</v>
      </c>
      <c r="AD71" s="47"/>
      <c r="AE71" s="200">
        <v>-0.62000000476837158</v>
      </c>
      <c r="AF71" s="200"/>
      <c r="AG71" s="200"/>
      <c r="AH71" s="200">
        <v>-0.54000002145767212</v>
      </c>
      <c r="AI71" s="200"/>
      <c r="AJ71" s="209"/>
      <c r="AK71" s="46">
        <v>50</v>
      </c>
      <c r="AL71" s="47"/>
      <c r="AM71" s="200">
        <v>-0.61000001430511475</v>
      </c>
      <c r="AN71" s="200"/>
      <c r="AO71" s="200"/>
      <c r="AP71" s="200">
        <v>-0.55199998617172241</v>
      </c>
      <c r="AQ71" s="200"/>
      <c r="AR71" s="209"/>
      <c r="AS71" s="46">
        <v>50</v>
      </c>
      <c r="AT71" s="47"/>
      <c r="AU71" s="200">
        <v>-0.57999998331069946</v>
      </c>
      <c r="AV71" s="200"/>
      <c r="AW71" s="200"/>
      <c r="AX71" s="200">
        <v>-0.47999998927116394</v>
      </c>
      <c r="AY71" s="200"/>
      <c r="AZ71" s="209"/>
    </row>
    <row r="72" spans="1:52" x14ac:dyDescent="0.2">
      <c r="A72" s="168" t="s">
        <v>315</v>
      </c>
      <c r="B72" s="169"/>
      <c r="C72" s="169"/>
      <c r="D72" s="169"/>
      <c r="E72" s="17"/>
      <c r="F72" s="17"/>
      <c r="G72" s="17"/>
      <c r="H72" s="17"/>
      <c r="I72" s="17"/>
      <c r="J72" s="17"/>
      <c r="K72" s="17"/>
      <c r="L72" s="3"/>
      <c r="M72" s="46">
        <v>700</v>
      </c>
      <c r="N72" s="47"/>
      <c r="O72" s="200">
        <v>7.679999828338623</v>
      </c>
      <c r="P72" s="200"/>
      <c r="Q72" s="200"/>
      <c r="R72" s="200">
        <v>-2.375999927520752</v>
      </c>
      <c r="S72" s="200"/>
      <c r="T72" s="209"/>
      <c r="U72" s="46">
        <v>700</v>
      </c>
      <c r="V72" s="47"/>
      <c r="W72" s="200">
        <v>6.2399997711181641</v>
      </c>
      <c r="X72" s="200"/>
      <c r="Y72" s="200"/>
      <c r="Z72" s="200">
        <v>-1.371999979019165</v>
      </c>
      <c r="AA72" s="200"/>
      <c r="AB72" s="209"/>
      <c r="AC72" s="46">
        <v>700</v>
      </c>
      <c r="AD72" s="47"/>
      <c r="AE72" s="200">
        <v>7.679999828338623</v>
      </c>
      <c r="AF72" s="200"/>
      <c r="AG72" s="200"/>
      <c r="AH72" s="200">
        <v>-1.718000054359436</v>
      </c>
      <c r="AI72" s="200"/>
      <c r="AJ72" s="209"/>
      <c r="AK72" s="46">
        <v>700</v>
      </c>
      <c r="AL72" s="47"/>
      <c r="AM72" s="200">
        <v>8.1599998474121094</v>
      </c>
      <c r="AN72" s="200"/>
      <c r="AO72" s="200"/>
      <c r="AP72" s="200">
        <v>-1.7560000419616699</v>
      </c>
      <c r="AQ72" s="200"/>
      <c r="AR72" s="209"/>
      <c r="AS72" s="46">
        <v>700</v>
      </c>
      <c r="AT72" s="47"/>
      <c r="AU72" s="200">
        <v>4.320000171661377</v>
      </c>
      <c r="AV72" s="200"/>
      <c r="AW72" s="200"/>
      <c r="AX72" s="200">
        <v>-2.4240000247955322</v>
      </c>
      <c r="AY72" s="200"/>
      <c r="AZ72" s="209"/>
    </row>
    <row r="73" spans="1:52" x14ac:dyDescent="0.2">
      <c r="A73" s="168" t="s">
        <v>316</v>
      </c>
      <c r="B73" s="169"/>
      <c r="C73" s="169"/>
      <c r="D73" s="169"/>
      <c r="E73" s="17">
        <v>47.6</v>
      </c>
      <c r="F73" s="17">
        <v>0.5</v>
      </c>
      <c r="G73" s="17">
        <v>48.9</v>
      </c>
      <c r="H73" s="17">
        <v>35</v>
      </c>
      <c r="I73" s="17"/>
      <c r="J73" s="17"/>
      <c r="K73" s="17"/>
      <c r="L73" s="3"/>
      <c r="M73" s="46">
        <v>41.210071563720703</v>
      </c>
      <c r="N73" s="47"/>
      <c r="O73" s="200">
        <v>-0.23999999463558197</v>
      </c>
      <c r="P73" s="200"/>
      <c r="Q73" s="200"/>
      <c r="R73" s="200">
        <v>-0.30199998617172241</v>
      </c>
      <c r="S73" s="200"/>
      <c r="T73" s="209"/>
      <c r="U73" s="46">
        <v>32.021251678466797</v>
      </c>
      <c r="V73" s="47"/>
      <c r="W73" s="200">
        <v>-0.2199999988079071</v>
      </c>
      <c r="X73" s="200"/>
      <c r="Y73" s="200"/>
      <c r="Z73" s="200">
        <v>-0.29499998688697815</v>
      </c>
      <c r="AA73" s="200"/>
      <c r="AB73" s="209"/>
      <c r="AC73" s="46">
        <v>36.243747711181641</v>
      </c>
      <c r="AD73" s="47"/>
      <c r="AE73" s="200">
        <v>-0.23999999463558197</v>
      </c>
      <c r="AF73" s="200"/>
      <c r="AG73" s="200"/>
      <c r="AH73" s="200">
        <v>-0.32400000095367432</v>
      </c>
      <c r="AI73" s="200"/>
      <c r="AJ73" s="209"/>
      <c r="AK73" s="46">
        <v>41.820079803466797</v>
      </c>
      <c r="AL73" s="47"/>
      <c r="AM73" s="200">
        <v>-0.27000001072883606</v>
      </c>
      <c r="AN73" s="200"/>
      <c r="AO73" s="200"/>
      <c r="AP73" s="200">
        <v>-0.3449999988079071</v>
      </c>
      <c r="AQ73" s="200"/>
      <c r="AR73" s="209"/>
      <c r="AS73" s="46">
        <v>27.407976150512695</v>
      </c>
      <c r="AT73" s="47"/>
      <c r="AU73" s="200">
        <v>-0.17000000178813934</v>
      </c>
      <c r="AV73" s="200"/>
      <c r="AW73" s="200"/>
      <c r="AX73" s="200">
        <v>-0.22300000488758087</v>
      </c>
      <c r="AY73" s="200"/>
      <c r="AZ73" s="209"/>
    </row>
    <row r="74" spans="1:52" x14ac:dyDescent="0.2">
      <c r="A74" s="168" t="s">
        <v>317</v>
      </c>
      <c r="B74" s="169"/>
      <c r="C74" s="169"/>
      <c r="D74" s="169"/>
      <c r="E74" s="17"/>
      <c r="F74" s="17"/>
      <c r="G74" s="17"/>
      <c r="H74" s="17"/>
      <c r="I74" s="17"/>
      <c r="J74" s="17"/>
      <c r="K74" s="17"/>
      <c r="L74" s="3"/>
      <c r="M74" s="46">
        <v>700</v>
      </c>
      <c r="N74" s="47"/>
      <c r="O74" s="200">
        <v>7.1999998092651367</v>
      </c>
      <c r="P74" s="200"/>
      <c r="Q74" s="200"/>
      <c r="R74" s="200">
        <v>-2.3469998836517334</v>
      </c>
      <c r="S74" s="200"/>
      <c r="T74" s="209"/>
      <c r="U74" s="46">
        <v>700</v>
      </c>
      <c r="V74" s="47"/>
      <c r="W74" s="200">
        <v>6.7199997901916504</v>
      </c>
      <c r="X74" s="200"/>
      <c r="Y74" s="200"/>
      <c r="Z74" s="200">
        <v>-1.3289999961853027</v>
      </c>
      <c r="AA74" s="200"/>
      <c r="AB74" s="209"/>
      <c r="AC74" s="46">
        <v>700</v>
      </c>
      <c r="AD74" s="47"/>
      <c r="AE74" s="200">
        <v>7.679999828338623</v>
      </c>
      <c r="AF74" s="200"/>
      <c r="AG74" s="200"/>
      <c r="AH74" s="200">
        <v>-1.6890000104904175</v>
      </c>
      <c r="AI74" s="200"/>
      <c r="AJ74" s="209"/>
      <c r="AK74" s="46">
        <v>700</v>
      </c>
      <c r="AL74" s="47"/>
      <c r="AM74" s="200">
        <v>8.6400003433227539</v>
      </c>
      <c r="AN74" s="200"/>
      <c r="AO74" s="200"/>
      <c r="AP74" s="200">
        <v>-1.7230000495910645</v>
      </c>
      <c r="AQ74" s="200"/>
      <c r="AR74" s="209"/>
      <c r="AS74" s="46">
        <v>700</v>
      </c>
      <c r="AT74" s="47"/>
      <c r="AU74" s="200">
        <v>6.2399997711181641</v>
      </c>
      <c r="AV74" s="200"/>
      <c r="AW74" s="200"/>
      <c r="AX74" s="200">
        <v>-2.3949999809265137</v>
      </c>
      <c r="AY74" s="200"/>
      <c r="AZ74" s="209"/>
    </row>
    <row r="75" spans="1:52" x14ac:dyDescent="0.2">
      <c r="A75" s="168" t="s">
        <v>318</v>
      </c>
      <c r="B75" s="169"/>
      <c r="C75" s="169"/>
      <c r="D75" s="169"/>
      <c r="E75" s="17">
        <v>48.7</v>
      </c>
      <c r="F75" s="17">
        <v>0.5</v>
      </c>
      <c r="G75" s="17"/>
      <c r="H75" s="17"/>
      <c r="I75" s="17"/>
      <c r="J75" s="17"/>
      <c r="K75" s="17"/>
      <c r="L75" s="3"/>
      <c r="M75" s="46">
        <v>360</v>
      </c>
      <c r="N75" s="47"/>
      <c r="O75" s="200">
        <v>-3.7000000476837158</v>
      </c>
      <c r="P75" s="200"/>
      <c r="Q75" s="200"/>
      <c r="R75" s="200">
        <v>-2.3039999008178711</v>
      </c>
      <c r="S75" s="200"/>
      <c r="T75" s="209"/>
      <c r="U75" s="46">
        <v>360</v>
      </c>
      <c r="V75" s="47"/>
      <c r="W75" s="200">
        <v>-3.6400001049041748</v>
      </c>
      <c r="X75" s="200"/>
      <c r="Y75" s="200"/>
      <c r="Z75" s="200">
        <v>-2.2439999580383301</v>
      </c>
      <c r="AA75" s="200"/>
      <c r="AB75" s="209"/>
      <c r="AC75" s="46">
        <v>360</v>
      </c>
      <c r="AD75" s="47"/>
      <c r="AE75" s="200">
        <v>-3.6700000762939453</v>
      </c>
      <c r="AF75" s="200"/>
      <c r="AG75" s="200"/>
      <c r="AH75" s="200">
        <v>-2.2679998874664307</v>
      </c>
      <c r="AI75" s="200"/>
      <c r="AJ75" s="209"/>
      <c r="AK75" s="46">
        <v>360</v>
      </c>
      <c r="AL75" s="47"/>
      <c r="AM75" s="200">
        <v>-3.6400001049041748</v>
      </c>
      <c r="AN75" s="200"/>
      <c r="AO75" s="200"/>
      <c r="AP75" s="200">
        <v>-2.2439999580383301</v>
      </c>
      <c r="AQ75" s="200"/>
      <c r="AR75" s="209"/>
      <c r="AS75" s="46">
        <v>370</v>
      </c>
      <c r="AT75" s="47"/>
      <c r="AU75" s="200">
        <v>-3.7100000381469727</v>
      </c>
      <c r="AV75" s="200"/>
      <c r="AW75" s="200"/>
      <c r="AX75" s="200">
        <v>-2.3159999847412109</v>
      </c>
      <c r="AY75" s="200"/>
      <c r="AZ75" s="209"/>
    </row>
    <row r="76" spans="1:52" x14ac:dyDescent="0.2">
      <c r="A76" s="168" t="s">
        <v>319</v>
      </c>
      <c r="B76" s="169"/>
      <c r="C76" s="169"/>
      <c r="D76" s="169"/>
      <c r="E76" s="17">
        <v>47.9</v>
      </c>
      <c r="F76" s="17">
        <v>0.5</v>
      </c>
      <c r="G76" s="17">
        <v>48.9</v>
      </c>
      <c r="H76" s="17">
        <v>35</v>
      </c>
      <c r="I76" s="17"/>
      <c r="J76" s="17"/>
      <c r="K76" s="17"/>
      <c r="L76" s="3"/>
      <c r="M76" s="46">
        <v>100</v>
      </c>
      <c r="N76" s="47"/>
      <c r="O76" s="200">
        <v>-1.1499999761581421</v>
      </c>
      <c r="P76" s="200"/>
      <c r="Q76" s="200"/>
      <c r="R76" s="200">
        <v>-1.7039999961853027</v>
      </c>
      <c r="S76" s="200"/>
      <c r="T76" s="209"/>
      <c r="U76" s="46">
        <v>100</v>
      </c>
      <c r="V76" s="47"/>
      <c r="W76" s="200">
        <v>-1.25</v>
      </c>
      <c r="X76" s="200"/>
      <c r="Y76" s="200"/>
      <c r="Z76" s="200">
        <v>-1.656000018119812</v>
      </c>
      <c r="AA76" s="200"/>
      <c r="AB76" s="209"/>
      <c r="AC76" s="46">
        <v>100</v>
      </c>
      <c r="AD76" s="47"/>
      <c r="AE76" s="200">
        <v>-1.2999999523162842</v>
      </c>
      <c r="AF76" s="200"/>
      <c r="AG76" s="200"/>
      <c r="AH76" s="200">
        <v>-1.7999999523162842</v>
      </c>
      <c r="AI76" s="200"/>
      <c r="AJ76" s="209"/>
      <c r="AK76" s="46">
        <v>100</v>
      </c>
      <c r="AL76" s="47"/>
      <c r="AM76" s="200">
        <v>-1.2999999523162842</v>
      </c>
      <c r="AN76" s="200"/>
      <c r="AO76" s="200"/>
      <c r="AP76" s="200">
        <v>-1.8240000009536743</v>
      </c>
      <c r="AQ76" s="200"/>
      <c r="AR76" s="209"/>
      <c r="AS76" s="46">
        <v>100</v>
      </c>
      <c r="AT76" s="47"/>
      <c r="AU76" s="200">
        <v>-0.74000000953674316</v>
      </c>
      <c r="AV76" s="200"/>
      <c r="AW76" s="200"/>
      <c r="AX76" s="200">
        <v>-1.1759999990463257</v>
      </c>
      <c r="AY76" s="200"/>
      <c r="AZ76" s="209"/>
    </row>
    <row r="77" spans="1:52" x14ac:dyDescent="0.2">
      <c r="A77" s="168" t="s">
        <v>320</v>
      </c>
      <c r="B77" s="169"/>
      <c r="C77" s="169"/>
      <c r="D77" s="169"/>
      <c r="E77" s="17"/>
      <c r="F77" s="17"/>
      <c r="G77" s="17"/>
      <c r="H77" s="17"/>
      <c r="I77" s="17"/>
      <c r="J77" s="17"/>
      <c r="K77" s="17"/>
      <c r="L77" s="3"/>
      <c r="M77" s="46">
        <v>270</v>
      </c>
      <c r="N77" s="47"/>
      <c r="O77" s="200">
        <v>-4.320000171661377</v>
      </c>
      <c r="P77" s="200"/>
      <c r="Q77" s="200"/>
      <c r="R77" s="200">
        <v>-1.2239999771118164</v>
      </c>
      <c r="S77" s="200"/>
      <c r="T77" s="209"/>
      <c r="U77" s="46">
        <v>270</v>
      </c>
      <c r="V77" s="47"/>
      <c r="W77" s="200">
        <v>-3.7799999713897705</v>
      </c>
      <c r="X77" s="200"/>
      <c r="Y77" s="200"/>
      <c r="Z77" s="200">
        <v>-1.187999963760376</v>
      </c>
      <c r="AA77" s="200"/>
      <c r="AB77" s="209"/>
      <c r="AC77" s="46">
        <v>270</v>
      </c>
      <c r="AD77" s="47"/>
      <c r="AE77" s="200">
        <v>-5.2199997901916504</v>
      </c>
      <c r="AF77" s="200"/>
      <c r="AG77" s="200"/>
      <c r="AH77" s="200">
        <v>-1.2239999771118164</v>
      </c>
      <c r="AI77" s="200"/>
      <c r="AJ77" s="209"/>
      <c r="AK77" s="46">
        <v>270</v>
      </c>
      <c r="AL77" s="47"/>
      <c r="AM77" s="200">
        <v>-3.5999999046325684</v>
      </c>
      <c r="AN77" s="200"/>
      <c r="AO77" s="200"/>
      <c r="AP77" s="200">
        <v>-1.2059999704360962</v>
      </c>
      <c r="AQ77" s="200"/>
      <c r="AR77" s="209"/>
      <c r="AS77" s="46">
        <v>290</v>
      </c>
      <c r="AT77" s="47"/>
      <c r="AU77" s="200">
        <v>-3.4200000762939453</v>
      </c>
      <c r="AV77" s="200"/>
      <c r="AW77" s="200"/>
      <c r="AX77" s="200">
        <v>-1.1699999570846558</v>
      </c>
      <c r="AY77" s="200"/>
      <c r="AZ77" s="209"/>
    </row>
    <row r="78" spans="1:52" x14ac:dyDescent="0.2">
      <c r="A78" s="168" t="s">
        <v>321</v>
      </c>
      <c r="B78" s="169"/>
      <c r="C78" s="169"/>
      <c r="D78" s="169"/>
      <c r="E78" s="17">
        <v>47.9</v>
      </c>
      <c r="F78" s="17">
        <v>0.5</v>
      </c>
      <c r="G78" s="17">
        <v>48.9</v>
      </c>
      <c r="H78" s="17">
        <v>35</v>
      </c>
      <c r="I78" s="17"/>
      <c r="J78" s="17"/>
      <c r="K78" s="17"/>
      <c r="L78" s="3"/>
      <c r="M78" s="46">
        <v>10</v>
      </c>
      <c r="N78" s="47"/>
      <c r="O78" s="200">
        <v>-0.25</v>
      </c>
      <c r="P78" s="200"/>
      <c r="Q78" s="200"/>
      <c r="R78" s="200">
        <v>-0.22800000011920929</v>
      </c>
      <c r="S78" s="200"/>
      <c r="T78" s="209"/>
      <c r="U78" s="46">
        <v>10</v>
      </c>
      <c r="V78" s="47"/>
      <c r="W78" s="200">
        <v>-0.25</v>
      </c>
      <c r="X78" s="200"/>
      <c r="Y78" s="200"/>
      <c r="Z78" s="200">
        <v>-0.15600000321865082</v>
      </c>
      <c r="AA78" s="200"/>
      <c r="AB78" s="209"/>
      <c r="AC78" s="46">
        <v>17</v>
      </c>
      <c r="AD78" s="47"/>
      <c r="AE78" s="200">
        <v>-0.23000000417232513</v>
      </c>
      <c r="AF78" s="200"/>
      <c r="AG78" s="200"/>
      <c r="AH78" s="200">
        <v>-0.14399999380111694</v>
      </c>
      <c r="AI78" s="200"/>
      <c r="AJ78" s="209"/>
      <c r="AK78" s="46">
        <v>10</v>
      </c>
      <c r="AL78" s="47"/>
      <c r="AM78" s="200">
        <v>-0.25999999046325684</v>
      </c>
      <c r="AN78" s="200"/>
      <c r="AO78" s="200"/>
      <c r="AP78" s="200">
        <v>-0.1679999977350235</v>
      </c>
      <c r="AQ78" s="200"/>
      <c r="AR78" s="209"/>
      <c r="AS78" s="46">
        <v>11</v>
      </c>
      <c r="AT78" s="47"/>
      <c r="AU78" s="200">
        <v>-0.2199999988079071</v>
      </c>
      <c r="AV78" s="200"/>
      <c r="AW78" s="200"/>
      <c r="AX78" s="200">
        <v>-0.11999999731779099</v>
      </c>
      <c r="AY78" s="200"/>
      <c r="AZ78" s="209"/>
    </row>
    <row r="79" spans="1:52" x14ac:dyDescent="0.2">
      <c r="A79" s="168" t="s">
        <v>322</v>
      </c>
      <c r="B79" s="169"/>
      <c r="C79" s="169"/>
      <c r="D79" s="169"/>
      <c r="E79" s="17"/>
      <c r="F79" s="17"/>
      <c r="G79" s="17"/>
      <c r="H79" s="17"/>
      <c r="I79" s="17"/>
      <c r="J79" s="17"/>
      <c r="K79" s="17"/>
      <c r="L79" s="3"/>
      <c r="M79" s="46">
        <v>10</v>
      </c>
      <c r="N79" s="47"/>
      <c r="O79" s="200">
        <v>-0.36000001430511475</v>
      </c>
      <c r="P79" s="200"/>
      <c r="Q79" s="200"/>
      <c r="R79" s="200">
        <v>-0.37799999117851257</v>
      </c>
      <c r="S79" s="200"/>
      <c r="T79" s="209"/>
      <c r="U79" s="46">
        <v>19</v>
      </c>
      <c r="V79" s="47"/>
      <c r="W79" s="200">
        <v>-0.23999999463558197</v>
      </c>
      <c r="X79" s="200"/>
      <c r="Y79" s="200"/>
      <c r="Z79" s="200">
        <v>-0.37799999117851257</v>
      </c>
      <c r="AA79" s="200"/>
      <c r="AB79" s="209"/>
      <c r="AC79" s="46">
        <v>19</v>
      </c>
      <c r="AD79" s="47"/>
      <c r="AE79" s="200">
        <v>-0.36000001430511475</v>
      </c>
      <c r="AF79" s="200"/>
      <c r="AG79" s="200"/>
      <c r="AH79" s="200">
        <v>-0.37799999117851257</v>
      </c>
      <c r="AI79" s="200"/>
      <c r="AJ79" s="209"/>
      <c r="AK79" s="46">
        <v>19</v>
      </c>
      <c r="AL79" s="47"/>
      <c r="AM79" s="200">
        <v>-0.36000001430511475</v>
      </c>
      <c r="AN79" s="200"/>
      <c r="AO79" s="200"/>
      <c r="AP79" s="200">
        <v>-0.36000001430511475</v>
      </c>
      <c r="AQ79" s="200"/>
      <c r="AR79" s="209"/>
      <c r="AS79" s="46">
        <v>15</v>
      </c>
      <c r="AT79" s="47"/>
      <c r="AU79" s="200">
        <v>-0.36000001430511475</v>
      </c>
      <c r="AV79" s="200"/>
      <c r="AW79" s="200"/>
      <c r="AX79" s="200">
        <v>-0.39599999785423279</v>
      </c>
      <c r="AY79" s="200"/>
      <c r="AZ79" s="209"/>
    </row>
    <row r="80" spans="1:52" x14ac:dyDescent="0.2">
      <c r="A80" s="168" t="s">
        <v>323</v>
      </c>
      <c r="B80" s="169"/>
      <c r="C80" s="169"/>
      <c r="D80" s="169"/>
      <c r="E80" s="17"/>
      <c r="F80" s="17"/>
      <c r="G80" s="17"/>
      <c r="H80" s="17"/>
      <c r="I80" s="17"/>
      <c r="J80" s="17"/>
      <c r="K80" s="17"/>
      <c r="L80" s="3"/>
      <c r="M80" s="46">
        <v>200</v>
      </c>
      <c r="N80" s="47"/>
      <c r="O80" s="200">
        <v>-2.5199999809265137</v>
      </c>
      <c r="P80" s="200"/>
      <c r="Q80" s="200"/>
      <c r="R80" s="200">
        <v>0.83799999952316284</v>
      </c>
      <c r="S80" s="200"/>
      <c r="T80" s="209"/>
      <c r="U80" s="46">
        <v>200</v>
      </c>
      <c r="V80" s="47"/>
      <c r="W80" s="200">
        <v>-1.440000057220459</v>
      </c>
      <c r="X80" s="200"/>
      <c r="Y80" s="200"/>
      <c r="Z80" s="200">
        <v>0.99699997901916504</v>
      </c>
      <c r="AA80" s="200"/>
      <c r="AB80" s="209"/>
      <c r="AC80" s="46">
        <v>210</v>
      </c>
      <c r="AD80" s="47"/>
      <c r="AE80" s="200">
        <v>-1.7999999523162842</v>
      </c>
      <c r="AF80" s="200"/>
      <c r="AG80" s="200"/>
      <c r="AH80" s="200">
        <v>1.0720000267028809</v>
      </c>
      <c r="AI80" s="200"/>
      <c r="AJ80" s="209"/>
      <c r="AK80" s="46">
        <v>200</v>
      </c>
      <c r="AL80" s="47"/>
      <c r="AM80" s="200">
        <v>-2.5199999809265137</v>
      </c>
      <c r="AN80" s="200"/>
      <c r="AO80" s="200"/>
      <c r="AP80" s="200">
        <v>1.0110000371932983</v>
      </c>
      <c r="AQ80" s="200"/>
      <c r="AR80" s="209"/>
      <c r="AS80" s="46">
        <v>200</v>
      </c>
      <c r="AT80" s="47"/>
      <c r="AU80" s="200">
        <v>-1.7999999523162842</v>
      </c>
      <c r="AV80" s="200"/>
      <c r="AW80" s="200"/>
      <c r="AX80" s="200">
        <v>0.52499997615814209</v>
      </c>
      <c r="AY80" s="200"/>
      <c r="AZ80" s="209"/>
    </row>
    <row r="81" spans="1:52" ht="13.5" thickBot="1" x14ac:dyDescent="0.25">
      <c r="A81" s="171" t="s">
        <v>324</v>
      </c>
      <c r="B81" s="172"/>
      <c r="C81" s="172"/>
      <c r="D81" s="172"/>
      <c r="E81" s="173"/>
      <c r="F81" s="173"/>
      <c r="G81" s="173"/>
      <c r="H81" s="173"/>
      <c r="I81" s="173"/>
      <c r="J81" s="173"/>
      <c r="K81" s="173"/>
      <c r="L81" s="174"/>
      <c r="M81" s="84"/>
      <c r="N81" s="175"/>
      <c r="O81" s="82">
        <f>SUM(O67:Q80)</f>
        <v>-5.2000004015862942</v>
      </c>
      <c r="P81" s="82"/>
      <c r="Q81" s="82"/>
      <c r="R81" s="82">
        <f>SUM(R67:T80)</f>
        <v>-1.7705347388982773E-2</v>
      </c>
      <c r="S81" s="82"/>
      <c r="T81" s="176"/>
      <c r="U81" s="84"/>
      <c r="V81" s="175"/>
      <c r="W81" s="82">
        <f>SUM(W67:Y80)</f>
        <v>-5.4300004988908768</v>
      </c>
      <c r="X81" s="82"/>
      <c r="Y81" s="82"/>
      <c r="Z81" s="82">
        <f>SUM(Z67:AB80)</f>
        <v>2.60000079870224E-2</v>
      </c>
      <c r="AA81" s="82"/>
      <c r="AB81" s="176"/>
      <c r="AC81" s="84"/>
      <c r="AD81" s="175"/>
      <c r="AE81" s="82">
        <f>SUM(AE67:AG80)</f>
        <v>-5.5559999998658895</v>
      </c>
      <c r="AF81" s="82"/>
      <c r="AG81" s="82"/>
      <c r="AH81" s="82">
        <f>SUM(AH67:AJ80)</f>
        <v>-8.1500031054019928E-2</v>
      </c>
      <c r="AI81" s="82"/>
      <c r="AJ81" s="176"/>
      <c r="AK81" s="84"/>
      <c r="AL81" s="175"/>
      <c r="AM81" s="82">
        <f>SUM(AM67:AO80)</f>
        <v>-3.0199996288865805</v>
      </c>
      <c r="AN81" s="82"/>
      <c r="AO81" s="82"/>
      <c r="AP81" s="82">
        <f>SUM(AP67:AR80)</f>
        <v>-6.4142951741814613E-2</v>
      </c>
      <c r="AQ81" s="82"/>
      <c r="AR81" s="176"/>
      <c r="AS81" s="84"/>
      <c r="AT81" s="175"/>
      <c r="AU81" s="82">
        <f>SUM(AU67:AW80)</f>
        <v>-7.6400001794099808</v>
      </c>
      <c r="AV81" s="82"/>
      <c r="AW81" s="82"/>
      <c r="AX81" s="82">
        <f>SUM(AX67:AZ80)</f>
        <v>-0.14300037175416946</v>
      </c>
      <c r="AY81" s="82"/>
      <c r="AZ81" s="176"/>
    </row>
    <row r="82" spans="1:52" x14ac:dyDescent="0.2">
      <c r="A82" s="156" t="s">
        <v>325</v>
      </c>
      <c r="B82" s="157"/>
      <c r="C82" s="157"/>
      <c r="D82" s="157"/>
      <c r="E82" s="158"/>
      <c r="F82" s="158"/>
      <c r="G82" s="158"/>
      <c r="H82" s="158"/>
      <c r="I82" s="158"/>
      <c r="J82" s="158"/>
      <c r="K82" s="158"/>
      <c r="L82" s="159"/>
      <c r="M82" s="160"/>
      <c r="N82" s="161"/>
      <c r="O82" s="162"/>
      <c r="P82" s="162"/>
      <c r="Q82" s="162"/>
      <c r="R82" s="162"/>
      <c r="S82" s="162"/>
      <c r="T82" s="163"/>
      <c r="U82" s="160"/>
      <c r="V82" s="161"/>
      <c r="W82" s="162"/>
      <c r="X82" s="162"/>
      <c r="Y82" s="162"/>
      <c r="Z82" s="162"/>
      <c r="AA82" s="162"/>
      <c r="AB82" s="163"/>
      <c r="AC82" s="160"/>
      <c r="AD82" s="161"/>
      <c r="AE82" s="162"/>
      <c r="AF82" s="162"/>
      <c r="AG82" s="162"/>
      <c r="AH82" s="162"/>
      <c r="AI82" s="162"/>
      <c r="AJ82" s="163"/>
      <c r="AK82" s="160"/>
      <c r="AL82" s="161"/>
      <c r="AM82" s="162"/>
      <c r="AN82" s="162"/>
      <c r="AO82" s="162"/>
      <c r="AP82" s="162"/>
      <c r="AQ82" s="162"/>
      <c r="AR82" s="163"/>
      <c r="AS82" s="160"/>
      <c r="AT82" s="161"/>
      <c r="AU82" s="162"/>
      <c r="AV82" s="162"/>
      <c r="AW82" s="162"/>
      <c r="AX82" s="162"/>
      <c r="AY82" s="162"/>
      <c r="AZ82" s="163"/>
    </row>
    <row r="83" spans="1:52" x14ac:dyDescent="0.2">
      <c r="A83" s="168" t="s">
        <v>326</v>
      </c>
      <c r="B83" s="169"/>
      <c r="C83" s="169"/>
      <c r="D83" s="169"/>
      <c r="E83" s="17"/>
      <c r="F83" s="17"/>
      <c r="G83" s="17"/>
      <c r="H83" s="17"/>
      <c r="I83" s="17"/>
      <c r="J83" s="17"/>
      <c r="K83" s="17"/>
      <c r="L83" s="3"/>
      <c r="M83" s="166">
        <f>M13</f>
        <v>953.57851584303444</v>
      </c>
      <c r="N83" s="167"/>
      <c r="O83" s="164">
        <f>O13</f>
        <v>8.7360000610351563</v>
      </c>
      <c r="P83" s="164"/>
      <c r="Q83" s="164"/>
      <c r="R83" s="164">
        <f>Q13</f>
        <v>6.2399997711181641</v>
      </c>
      <c r="S83" s="164"/>
      <c r="T83" s="165"/>
      <c r="U83" s="166">
        <f>U13</f>
        <v>1002.1515586381677</v>
      </c>
      <c r="V83" s="167"/>
      <c r="W83" s="164">
        <f>W13</f>
        <v>9.1680002212524414</v>
      </c>
      <c r="X83" s="164"/>
      <c r="Y83" s="164"/>
      <c r="Z83" s="164">
        <f>Y13</f>
        <v>6.5760002136230469</v>
      </c>
      <c r="AA83" s="164"/>
      <c r="AB83" s="165"/>
      <c r="AC83" s="166">
        <f>AC13</f>
        <v>812.82222235424797</v>
      </c>
      <c r="AD83" s="167"/>
      <c r="AE83" s="164">
        <f>AE13</f>
        <v>7.440000057220459</v>
      </c>
      <c r="AF83" s="164"/>
      <c r="AG83" s="164"/>
      <c r="AH83" s="164">
        <f>AG13</f>
        <v>5.3280000686645508</v>
      </c>
      <c r="AI83" s="164"/>
      <c r="AJ83" s="165"/>
      <c r="AK83" s="166">
        <f>AK13</f>
        <v>1167.6880837079266</v>
      </c>
      <c r="AL83" s="167"/>
      <c r="AM83" s="164">
        <f>AM13</f>
        <v>10.704000473022461</v>
      </c>
      <c r="AN83" s="164"/>
      <c r="AO83" s="164"/>
      <c r="AP83" s="164">
        <f>AO13</f>
        <v>7.6319999694824219</v>
      </c>
      <c r="AQ83" s="164"/>
      <c r="AR83" s="165"/>
      <c r="AS83" s="166">
        <f>AS13</f>
        <v>411.82811230165629</v>
      </c>
      <c r="AT83" s="167"/>
      <c r="AU83" s="164">
        <f>AU13</f>
        <v>4.1279997825622559</v>
      </c>
      <c r="AV83" s="164"/>
      <c r="AW83" s="164"/>
      <c r="AX83" s="164">
        <f>AW13</f>
        <v>1.7760000228881836</v>
      </c>
      <c r="AY83" s="164"/>
      <c r="AZ83" s="165"/>
    </row>
    <row r="84" spans="1:52" x14ac:dyDescent="0.2">
      <c r="A84" s="168" t="s">
        <v>327</v>
      </c>
      <c r="B84" s="169"/>
      <c r="C84" s="169"/>
      <c r="D84" s="169"/>
      <c r="E84" s="17"/>
      <c r="F84" s="17"/>
      <c r="G84" s="17"/>
      <c r="H84" s="17"/>
      <c r="I84" s="17"/>
      <c r="J84" s="17"/>
      <c r="K84" s="17"/>
      <c r="L84" s="3"/>
      <c r="M84" s="166" t="s">
        <v>96</v>
      </c>
      <c r="N84" s="167"/>
      <c r="O84" s="164">
        <v>0</v>
      </c>
      <c r="P84" s="164"/>
      <c r="Q84" s="164"/>
      <c r="R84" s="164">
        <v>0</v>
      </c>
      <c r="S84" s="164"/>
      <c r="T84" s="165"/>
      <c r="U84" s="166" t="s">
        <v>96</v>
      </c>
      <c r="V84" s="167"/>
      <c r="W84" s="164">
        <v>0</v>
      </c>
      <c r="X84" s="164"/>
      <c r="Y84" s="164"/>
      <c r="Z84" s="164">
        <v>0</v>
      </c>
      <c r="AA84" s="164"/>
      <c r="AB84" s="165"/>
      <c r="AC84" s="166" t="s">
        <v>96</v>
      </c>
      <c r="AD84" s="167"/>
      <c r="AE84" s="164">
        <v>0</v>
      </c>
      <c r="AF84" s="164"/>
      <c r="AG84" s="164"/>
      <c r="AH84" s="164">
        <v>0</v>
      </c>
      <c r="AI84" s="164"/>
      <c r="AJ84" s="165"/>
      <c r="AK84" s="166" t="s">
        <v>96</v>
      </c>
      <c r="AL84" s="167"/>
      <c r="AM84" s="164">
        <v>0</v>
      </c>
      <c r="AN84" s="164"/>
      <c r="AO84" s="164"/>
      <c r="AP84" s="164">
        <v>0</v>
      </c>
      <c r="AQ84" s="164"/>
      <c r="AR84" s="165"/>
      <c r="AS84" s="166" t="s">
        <v>96</v>
      </c>
      <c r="AT84" s="167"/>
      <c r="AU84" s="164">
        <v>0</v>
      </c>
      <c r="AV84" s="164"/>
      <c r="AW84" s="164"/>
      <c r="AX84" s="164">
        <v>0</v>
      </c>
      <c r="AY84" s="164"/>
      <c r="AZ84" s="165"/>
    </row>
    <row r="85" spans="1:52" x14ac:dyDescent="0.2">
      <c r="A85" s="168" t="s">
        <v>328</v>
      </c>
      <c r="B85" s="169"/>
      <c r="C85" s="169"/>
      <c r="D85" s="169"/>
      <c r="E85" s="17"/>
      <c r="F85" s="17"/>
      <c r="G85" s="17"/>
      <c r="H85" s="17"/>
      <c r="I85" s="17"/>
      <c r="J85" s="17"/>
      <c r="K85" s="17"/>
      <c r="L85" s="3"/>
      <c r="M85" s="166" t="s">
        <v>96</v>
      </c>
      <c r="N85" s="167"/>
      <c r="O85" s="164">
        <v>0</v>
      </c>
      <c r="P85" s="164"/>
      <c r="Q85" s="164"/>
      <c r="R85" s="164">
        <v>0</v>
      </c>
      <c r="S85" s="164"/>
      <c r="T85" s="165"/>
      <c r="U85" s="166" t="s">
        <v>96</v>
      </c>
      <c r="V85" s="167"/>
      <c r="W85" s="164">
        <v>0</v>
      </c>
      <c r="X85" s="164"/>
      <c r="Y85" s="164"/>
      <c r="Z85" s="164">
        <v>0</v>
      </c>
      <c r="AA85" s="164"/>
      <c r="AB85" s="165"/>
      <c r="AC85" s="166" t="s">
        <v>96</v>
      </c>
      <c r="AD85" s="167"/>
      <c r="AE85" s="164">
        <v>0</v>
      </c>
      <c r="AF85" s="164"/>
      <c r="AG85" s="164"/>
      <c r="AH85" s="164">
        <v>0</v>
      </c>
      <c r="AI85" s="164"/>
      <c r="AJ85" s="165"/>
      <c r="AK85" s="166" t="s">
        <v>96</v>
      </c>
      <c r="AL85" s="167"/>
      <c r="AM85" s="164">
        <v>0</v>
      </c>
      <c r="AN85" s="164"/>
      <c r="AO85" s="164"/>
      <c r="AP85" s="164">
        <v>0</v>
      </c>
      <c r="AQ85" s="164"/>
      <c r="AR85" s="165"/>
      <c r="AS85" s="166" t="s">
        <v>96</v>
      </c>
      <c r="AT85" s="167"/>
      <c r="AU85" s="164">
        <v>0</v>
      </c>
      <c r="AV85" s="164"/>
      <c r="AW85" s="164"/>
      <c r="AX85" s="164">
        <v>0</v>
      </c>
      <c r="AY85" s="164"/>
      <c r="AZ85" s="165"/>
    </row>
    <row r="86" spans="1:52" x14ac:dyDescent="0.2">
      <c r="A86" s="168" t="s">
        <v>329</v>
      </c>
      <c r="B86" s="169"/>
      <c r="C86" s="169"/>
      <c r="D86" s="169"/>
      <c r="E86" s="17">
        <v>47.9</v>
      </c>
      <c r="F86" s="17">
        <v>0.5</v>
      </c>
      <c r="G86" s="17">
        <v>48.9</v>
      </c>
      <c r="H86" s="17">
        <v>35</v>
      </c>
      <c r="I86" s="17"/>
      <c r="J86" s="17"/>
      <c r="K86" s="17"/>
      <c r="L86" s="3"/>
      <c r="M86" s="46">
        <v>4.3662018775939941</v>
      </c>
      <c r="N86" s="47"/>
      <c r="O86" s="200">
        <v>-3.9999999105930328E-2</v>
      </c>
      <c r="P86" s="200"/>
      <c r="Q86" s="200"/>
      <c r="R86" s="200">
        <v>-2.857142873108387E-2</v>
      </c>
      <c r="S86" s="200"/>
      <c r="T86" s="209"/>
      <c r="U86" s="46">
        <v>15.303360939025879</v>
      </c>
      <c r="V86" s="47"/>
      <c r="W86" s="200">
        <v>-0.14000000059604645</v>
      </c>
      <c r="X86" s="200"/>
      <c r="Y86" s="200"/>
      <c r="Z86" s="200">
        <v>-0.10041884332895279</v>
      </c>
      <c r="AA86" s="200"/>
      <c r="AB86" s="209"/>
      <c r="AC86" s="46">
        <v>13.110034942626953</v>
      </c>
      <c r="AD86" s="47"/>
      <c r="AE86" s="200">
        <v>-0.11999999731779099</v>
      </c>
      <c r="AF86" s="200"/>
      <c r="AG86" s="200"/>
      <c r="AH86" s="200">
        <v>-8.5935480892658234E-2</v>
      </c>
      <c r="AI86" s="200"/>
      <c r="AJ86" s="209"/>
      <c r="AK86" s="46">
        <v>8.7271146774291992</v>
      </c>
      <c r="AL86" s="47"/>
      <c r="AM86" s="200">
        <v>-7.9999998211860657E-2</v>
      </c>
      <c r="AN86" s="200"/>
      <c r="AO86" s="200"/>
      <c r="AP86" s="200">
        <v>-5.7040348649024963E-2</v>
      </c>
      <c r="AQ86" s="200"/>
      <c r="AR86" s="209"/>
      <c r="AS86" s="46">
        <v>2.9929370880126953</v>
      </c>
      <c r="AT86" s="47"/>
      <c r="AU86" s="200">
        <v>-2.9999999329447746E-2</v>
      </c>
      <c r="AV86" s="200"/>
      <c r="AW86" s="200"/>
      <c r="AX86" s="200">
        <v>-1.2906978838145733E-2</v>
      </c>
      <c r="AY86" s="200"/>
      <c r="AZ86" s="209"/>
    </row>
    <row r="87" spans="1:52" x14ac:dyDescent="0.2">
      <c r="A87" s="168" t="s">
        <v>330</v>
      </c>
      <c r="B87" s="169"/>
      <c r="C87" s="169"/>
      <c r="D87" s="169"/>
      <c r="E87" s="17"/>
      <c r="F87" s="17"/>
      <c r="G87" s="17"/>
      <c r="H87" s="17"/>
      <c r="I87" s="17"/>
      <c r="J87" s="17"/>
      <c r="K87" s="17"/>
      <c r="L87" s="3"/>
      <c r="M87" s="46">
        <v>130</v>
      </c>
      <c r="N87" s="47"/>
      <c r="O87" s="200">
        <v>-1.6799999475479126</v>
      </c>
      <c r="P87" s="200"/>
      <c r="Q87" s="200"/>
      <c r="R87" s="200">
        <v>-1.8839999437332153</v>
      </c>
      <c r="S87" s="200"/>
      <c r="T87" s="209"/>
      <c r="U87" s="46">
        <v>130</v>
      </c>
      <c r="V87" s="47"/>
      <c r="W87" s="200">
        <v>-1.440000057220459</v>
      </c>
      <c r="X87" s="200"/>
      <c r="Y87" s="200"/>
      <c r="Z87" s="200">
        <v>-1.8600000143051147</v>
      </c>
      <c r="AA87" s="200"/>
      <c r="AB87" s="209"/>
      <c r="AC87" s="46">
        <v>130</v>
      </c>
      <c r="AD87" s="47"/>
      <c r="AE87" s="200">
        <v>-1.6799999475479126</v>
      </c>
      <c r="AF87" s="200"/>
      <c r="AG87" s="200"/>
      <c r="AH87" s="200">
        <v>-1.7640000581741333</v>
      </c>
      <c r="AI87" s="200"/>
      <c r="AJ87" s="209"/>
      <c r="AK87" s="46">
        <v>130</v>
      </c>
      <c r="AL87" s="47"/>
      <c r="AM87" s="200">
        <v>-1.6799999475479126</v>
      </c>
      <c r="AN87" s="200"/>
      <c r="AO87" s="200"/>
      <c r="AP87" s="200">
        <v>-2.1719999313354492</v>
      </c>
      <c r="AQ87" s="200"/>
      <c r="AR87" s="209"/>
      <c r="AS87" s="46">
        <v>130</v>
      </c>
      <c r="AT87" s="47"/>
      <c r="AU87" s="200">
        <v>-1.0800000429153442</v>
      </c>
      <c r="AV87" s="200"/>
      <c r="AW87" s="200"/>
      <c r="AX87" s="200">
        <v>-1.6200000047683716</v>
      </c>
      <c r="AY87" s="200"/>
      <c r="AZ87" s="209"/>
    </row>
    <row r="88" spans="1:52" x14ac:dyDescent="0.2">
      <c r="A88" s="168" t="s">
        <v>331</v>
      </c>
      <c r="B88" s="169"/>
      <c r="C88" s="169"/>
      <c r="D88" s="169"/>
      <c r="E88" s="17">
        <v>48.1</v>
      </c>
      <c r="F88" s="17">
        <v>0.5</v>
      </c>
      <c r="G88" s="17">
        <v>48.9</v>
      </c>
      <c r="H88" s="17">
        <v>35</v>
      </c>
      <c r="I88" s="17"/>
      <c r="J88" s="17"/>
      <c r="K88" s="17"/>
      <c r="L88" s="3"/>
      <c r="M88" s="46">
        <v>150</v>
      </c>
      <c r="N88" s="47"/>
      <c r="O88" s="200">
        <v>-1.2000000476837158</v>
      </c>
      <c r="P88" s="200"/>
      <c r="Q88" s="200"/>
      <c r="R88" s="200">
        <v>-1.6210000514984131</v>
      </c>
      <c r="S88" s="200"/>
      <c r="T88" s="209"/>
      <c r="U88" s="46">
        <v>150</v>
      </c>
      <c r="V88" s="47"/>
      <c r="W88" s="200">
        <v>-1.2400000095367432</v>
      </c>
      <c r="X88" s="200"/>
      <c r="Y88" s="200"/>
      <c r="Z88" s="200">
        <v>-1.6210000514984131</v>
      </c>
      <c r="AA88" s="200"/>
      <c r="AB88" s="209"/>
      <c r="AC88" s="46">
        <v>150</v>
      </c>
      <c r="AD88" s="47"/>
      <c r="AE88" s="200">
        <v>-1.2899999618530273</v>
      </c>
      <c r="AF88" s="200"/>
      <c r="AG88" s="200"/>
      <c r="AH88" s="200">
        <v>-1.6770000457763672</v>
      </c>
      <c r="AI88" s="200"/>
      <c r="AJ88" s="209"/>
      <c r="AK88" s="46">
        <v>150</v>
      </c>
      <c r="AL88" s="47"/>
      <c r="AM88" s="200">
        <v>-1.3200000524520874</v>
      </c>
      <c r="AN88" s="200"/>
      <c r="AO88" s="200"/>
      <c r="AP88" s="200">
        <v>-1.7309999465942383</v>
      </c>
      <c r="AQ88" s="200"/>
      <c r="AR88" s="209"/>
      <c r="AS88" s="46">
        <v>150</v>
      </c>
      <c r="AT88" s="47"/>
      <c r="AU88" s="200">
        <v>-0.40999999642372131</v>
      </c>
      <c r="AV88" s="200"/>
      <c r="AW88" s="200"/>
      <c r="AX88" s="200">
        <v>-0.64800000190734863</v>
      </c>
      <c r="AY88" s="200"/>
      <c r="AZ88" s="209"/>
    </row>
    <row r="89" spans="1:52" ht="13.5" thickBot="1" x14ac:dyDescent="0.25">
      <c r="A89" s="171" t="s">
        <v>332</v>
      </c>
      <c r="B89" s="172"/>
      <c r="C89" s="172"/>
      <c r="D89" s="172"/>
      <c r="E89" s="173"/>
      <c r="F89" s="173"/>
      <c r="G89" s="173"/>
      <c r="H89" s="173"/>
      <c r="I89" s="173"/>
      <c r="J89" s="173"/>
      <c r="K89" s="173"/>
      <c r="L89" s="174"/>
      <c r="M89" s="84"/>
      <c r="N89" s="175"/>
      <c r="O89" s="82">
        <f>SUM(O83:Q88)</f>
        <v>5.8160000666975975</v>
      </c>
      <c r="P89" s="82"/>
      <c r="Q89" s="82"/>
      <c r="R89" s="82">
        <f>SUM(R83:T88)</f>
        <v>2.7064283471554518</v>
      </c>
      <c r="S89" s="82"/>
      <c r="T89" s="176"/>
      <c r="U89" s="84"/>
      <c r="V89" s="175"/>
      <c r="W89" s="82">
        <f>SUM(W83:Y88)</f>
        <v>6.3480001538991928</v>
      </c>
      <c r="X89" s="82"/>
      <c r="Y89" s="82"/>
      <c r="Z89" s="82">
        <f>SUM(Z83:AB88)</f>
        <v>2.9945813044905663</v>
      </c>
      <c r="AA89" s="82"/>
      <c r="AB89" s="176"/>
      <c r="AC89" s="84"/>
      <c r="AD89" s="175"/>
      <c r="AE89" s="82">
        <f>SUM(AE83:AG88)</f>
        <v>4.3500001505017281</v>
      </c>
      <c r="AF89" s="82"/>
      <c r="AG89" s="82"/>
      <c r="AH89" s="82">
        <f>SUM(AH83:AJ88)</f>
        <v>1.8010644838213921</v>
      </c>
      <c r="AI89" s="82"/>
      <c r="AJ89" s="176"/>
      <c r="AK89" s="84"/>
      <c r="AL89" s="175"/>
      <c r="AM89" s="82">
        <f>SUM(AM83:AO88)</f>
        <v>7.6240004748106003</v>
      </c>
      <c r="AN89" s="82"/>
      <c r="AO89" s="82"/>
      <c r="AP89" s="82">
        <f>SUM(AP83:AR88)</f>
        <v>3.6719597429037094</v>
      </c>
      <c r="AQ89" s="82"/>
      <c r="AR89" s="176"/>
      <c r="AS89" s="84"/>
      <c r="AT89" s="175"/>
      <c r="AU89" s="82">
        <f>SUM(AU83:AW88)</f>
        <v>2.6079997438937426</v>
      </c>
      <c r="AV89" s="82"/>
      <c r="AW89" s="82"/>
      <c r="AX89" s="82">
        <f>SUM(AX83:AZ88)</f>
        <v>-0.50490696262568235</v>
      </c>
      <c r="AY89" s="82"/>
      <c r="AZ89" s="176"/>
    </row>
    <row r="90" spans="1:52" x14ac:dyDescent="0.2">
      <c r="A90" s="156" t="s">
        <v>333</v>
      </c>
      <c r="B90" s="157"/>
      <c r="C90" s="157"/>
      <c r="D90" s="157"/>
      <c r="E90" s="158"/>
      <c r="F90" s="158"/>
      <c r="G90" s="158"/>
      <c r="H90" s="158"/>
      <c r="I90" s="158"/>
      <c r="J90" s="158"/>
      <c r="K90" s="158"/>
      <c r="L90" s="159"/>
      <c r="M90" s="160"/>
      <c r="N90" s="161"/>
      <c r="O90" s="162"/>
      <c r="P90" s="162"/>
      <c r="Q90" s="162"/>
      <c r="R90" s="162"/>
      <c r="S90" s="162"/>
      <c r="T90" s="163"/>
      <c r="U90" s="160"/>
      <c r="V90" s="161"/>
      <c r="W90" s="162"/>
      <c r="X90" s="162"/>
      <c r="Y90" s="162"/>
      <c r="Z90" s="162"/>
      <c r="AA90" s="162"/>
      <c r="AB90" s="163"/>
      <c r="AC90" s="160"/>
      <c r="AD90" s="161"/>
      <c r="AE90" s="162"/>
      <c r="AF90" s="162"/>
      <c r="AG90" s="162"/>
      <c r="AH90" s="162"/>
      <c r="AI90" s="162"/>
      <c r="AJ90" s="163"/>
      <c r="AK90" s="160"/>
      <c r="AL90" s="161"/>
      <c r="AM90" s="162"/>
      <c r="AN90" s="162"/>
      <c r="AO90" s="162"/>
      <c r="AP90" s="162"/>
      <c r="AQ90" s="162"/>
      <c r="AR90" s="163"/>
      <c r="AS90" s="160"/>
      <c r="AT90" s="161"/>
      <c r="AU90" s="162"/>
      <c r="AV90" s="162"/>
      <c r="AW90" s="162"/>
      <c r="AX90" s="162"/>
      <c r="AY90" s="162"/>
      <c r="AZ90" s="163"/>
    </row>
    <row r="91" spans="1:52" x14ac:dyDescent="0.2">
      <c r="A91" s="168" t="s">
        <v>334</v>
      </c>
      <c r="B91" s="169"/>
      <c r="C91" s="169"/>
      <c r="D91" s="169"/>
      <c r="E91" s="17"/>
      <c r="F91" s="17"/>
      <c r="G91" s="17"/>
      <c r="H91" s="17"/>
      <c r="I91" s="17"/>
      <c r="J91" s="17"/>
      <c r="K91" s="17"/>
      <c r="L91" s="3"/>
      <c r="M91" s="166" t="s">
        <v>96</v>
      </c>
      <c r="N91" s="167"/>
      <c r="O91" s="164">
        <v>0</v>
      </c>
      <c r="P91" s="164"/>
      <c r="Q91" s="164"/>
      <c r="R91" s="164">
        <v>0</v>
      </c>
      <c r="S91" s="164"/>
      <c r="T91" s="165"/>
      <c r="U91" s="166" t="s">
        <v>96</v>
      </c>
      <c r="V91" s="167"/>
      <c r="W91" s="164">
        <v>0</v>
      </c>
      <c r="X91" s="164"/>
      <c r="Y91" s="164"/>
      <c r="Z91" s="164">
        <v>0</v>
      </c>
      <c r="AA91" s="164"/>
      <c r="AB91" s="165"/>
      <c r="AC91" s="166" t="s">
        <v>96</v>
      </c>
      <c r="AD91" s="167"/>
      <c r="AE91" s="164">
        <v>0</v>
      </c>
      <c r="AF91" s="164"/>
      <c r="AG91" s="164"/>
      <c r="AH91" s="164">
        <v>0</v>
      </c>
      <c r="AI91" s="164"/>
      <c r="AJ91" s="165"/>
      <c r="AK91" s="166" t="s">
        <v>96</v>
      </c>
      <c r="AL91" s="167"/>
      <c r="AM91" s="164">
        <v>0</v>
      </c>
      <c r="AN91" s="164"/>
      <c r="AO91" s="164"/>
      <c r="AP91" s="164">
        <v>0</v>
      </c>
      <c r="AQ91" s="164"/>
      <c r="AR91" s="165"/>
      <c r="AS91" s="166" t="s">
        <v>96</v>
      </c>
      <c r="AT91" s="167"/>
      <c r="AU91" s="164">
        <v>0</v>
      </c>
      <c r="AV91" s="164"/>
      <c r="AW91" s="164"/>
      <c r="AX91" s="164">
        <v>0</v>
      </c>
      <c r="AY91" s="164"/>
      <c r="AZ91" s="165"/>
    </row>
    <row r="92" spans="1:52" x14ac:dyDescent="0.2">
      <c r="A92" s="168" t="s">
        <v>335</v>
      </c>
      <c r="B92" s="169"/>
      <c r="C92" s="169"/>
      <c r="D92" s="169"/>
      <c r="E92" s="17"/>
      <c r="F92" s="17"/>
      <c r="G92" s="17"/>
      <c r="H92" s="17"/>
      <c r="I92" s="17"/>
      <c r="J92" s="17"/>
      <c r="K92" s="17"/>
      <c r="L92" s="3"/>
      <c r="M92" s="166" t="s">
        <v>96</v>
      </c>
      <c r="N92" s="167"/>
      <c r="O92" s="164">
        <v>0</v>
      </c>
      <c r="P92" s="164"/>
      <c r="Q92" s="164"/>
      <c r="R92" s="164">
        <v>0</v>
      </c>
      <c r="S92" s="164"/>
      <c r="T92" s="165"/>
      <c r="U92" s="166" t="s">
        <v>96</v>
      </c>
      <c r="V92" s="167"/>
      <c r="W92" s="164">
        <v>0</v>
      </c>
      <c r="X92" s="164"/>
      <c r="Y92" s="164"/>
      <c r="Z92" s="164">
        <v>0</v>
      </c>
      <c r="AA92" s="164"/>
      <c r="AB92" s="165"/>
      <c r="AC92" s="166" t="s">
        <v>96</v>
      </c>
      <c r="AD92" s="167"/>
      <c r="AE92" s="164">
        <v>0</v>
      </c>
      <c r="AF92" s="164"/>
      <c r="AG92" s="164"/>
      <c r="AH92" s="164">
        <v>0</v>
      </c>
      <c r="AI92" s="164"/>
      <c r="AJ92" s="165"/>
      <c r="AK92" s="166" t="s">
        <v>96</v>
      </c>
      <c r="AL92" s="167"/>
      <c r="AM92" s="164">
        <v>0</v>
      </c>
      <c r="AN92" s="164"/>
      <c r="AO92" s="164"/>
      <c r="AP92" s="164">
        <v>0</v>
      </c>
      <c r="AQ92" s="164"/>
      <c r="AR92" s="165"/>
      <c r="AS92" s="166" t="s">
        <v>96</v>
      </c>
      <c r="AT92" s="167"/>
      <c r="AU92" s="164">
        <v>0</v>
      </c>
      <c r="AV92" s="164"/>
      <c r="AW92" s="164"/>
      <c r="AX92" s="164">
        <v>0</v>
      </c>
      <c r="AY92" s="164"/>
      <c r="AZ92" s="165"/>
    </row>
    <row r="93" spans="1:52" x14ac:dyDescent="0.2">
      <c r="A93" s="168" t="s">
        <v>336</v>
      </c>
      <c r="B93" s="169"/>
      <c r="C93" s="169"/>
      <c r="D93" s="169"/>
      <c r="E93" s="17">
        <v>48.1</v>
      </c>
      <c r="F93" s="17">
        <v>0.5</v>
      </c>
      <c r="G93" s="17">
        <v>48.9</v>
      </c>
      <c r="H93" s="17">
        <v>35</v>
      </c>
      <c r="I93" s="17"/>
      <c r="J93" s="17"/>
      <c r="K93" s="17"/>
      <c r="L93" s="3"/>
      <c r="M93" s="46">
        <v>150</v>
      </c>
      <c r="N93" s="47"/>
      <c r="O93" s="200">
        <v>-1.4299999475479126</v>
      </c>
      <c r="P93" s="200"/>
      <c r="Q93" s="200"/>
      <c r="R93" s="200">
        <v>-3.5910000801086426</v>
      </c>
      <c r="S93" s="200"/>
      <c r="T93" s="209"/>
      <c r="U93" s="46">
        <v>150</v>
      </c>
      <c r="V93" s="47"/>
      <c r="W93" s="200">
        <v>-1.4199999570846558</v>
      </c>
      <c r="X93" s="200"/>
      <c r="Y93" s="200"/>
      <c r="Z93" s="200">
        <v>-3.5490000247955322</v>
      </c>
      <c r="AA93" s="200"/>
      <c r="AB93" s="209"/>
      <c r="AC93" s="46">
        <v>150</v>
      </c>
      <c r="AD93" s="47"/>
      <c r="AE93" s="200">
        <v>-1.4299999475479126</v>
      </c>
      <c r="AF93" s="200"/>
      <c r="AG93" s="200"/>
      <c r="AH93" s="200">
        <v>-3.559999942779541</v>
      </c>
      <c r="AI93" s="200"/>
      <c r="AJ93" s="209"/>
      <c r="AK93" s="46">
        <v>150</v>
      </c>
      <c r="AL93" s="47"/>
      <c r="AM93" s="200">
        <v>-1.4199999570846558</v>
      </c>
      <c r="AN93" s="200"/>
      <c r="AO93" s="200"/>
      <c r="AP93" s="200">
        <v>-3.5920000076293945</v>
      </c>
      <c r="AQ93" s="200"/>
      <c r="AR93" s="209"/>
      <c r="AS93" s="46">
        <v>150</v>
      </c>
      <c r="AT93" s="47"/>
      <c r="AU93" s="200">
        <v>-0.52999997138977051</v>
      </c>
      <c r="AV93" s="200"/>
      <c r="AW93" s="200"/>
      <c r="AX93" s="200">
        <v>-1.3600000143051147</v>
      </c>
      <c r="AY93" s="200"/>
      <c r="AZ93" s="209"/>
    </row>
    <row r="94" spans="1:52" x14ac:dyDescent="0.2">
      <c r="A94" s="168" t="s">
        <v>337</v>
      </c>
      <c r="B94" s="169"/>
      <c r="C94" s="169"/>
      <c r="D94" s="169"/>
      <c r="E94" s="17">
        <v>48.1</v>
      </c>
      <c r="F94" s="17">
        <v>0.5</v>
      </c>
      <c r="G94" s="17">
        <v>48.9</v>
      </c>
      <c r="H94" s="17">
        <v>35</v>
      </c>
      <c r="I94" s="17"/>
      <c r="J94" s="17"/>
      <c r="K94" s="17"/>
      <c r="L94" s="3"/>
      <c r="M94" s="46">
        <v>105</v>
      </c>
      <c r="N94" s="47"/>
      <c r="O94" s="200">
        <v>-2.0399999618530273</v>
      </c>
      <c r="P94" s="200"/>
      <c r="Q94" s="200"/>
      <c r="R94" s="200">
        <v>-0.41999998688697815</v>
      </c>
      <c r="S94" s="200"/>
      <c r="T94" s="209"/>
      <c r="U94" s="46">
        <v>105</v>
      </c>
      <c r="V94" s="47"/>
      <c r="W94" s="200">
        <v>-2.8599998950958252</v>
      </c>
      <c r="X94" s="200"/>
      <c r="Y94" s="200"/>
      <c r="Z94" s="200">
        <v>-0.93599998950958252</v>
      </c>
      <c r="AA94" s="200"/>
      <c r="AB94" s="209"/>
      <c r="AC94" s="46">
        <v>105</v>
      </c>
      <c r="AD94" s="47"/>
      <c r="AE94" s="200">
        <v>-1.440000057220459</v>
      </c>
      <c r="AF94" s="200"/>
      <c r="AG94" s="200"/>
      <c r="AH94" s="200">
        <v>-0.26399999856948853</v>
      </c>
      <c r="AI94" s="200"/>
      <c r="AJ94" s="209"/>
      <c r="AK94" s="46">
        <v>105</v>
      </c>
      <c r="AL94" s="47"/>
      <c r="AM94" s="200">
        <v>-3.8299999237060547</v>
      </c>
      <c r="AN94" s="200"/>
      <c r="AO94" s="200"/>
      <c r="AP94" s="200">
        <v>-1.3680000305175781</v>
      </c>
      <c r="AQ94" s="200"/>
      <c r="AR94" s="209"/>
      <c r="AS94" s="46">
        <v>105</v>
      </c>
      <c r="AT94" s="47"/>
      <c r="AU94" s="200">
        <v>-0.87999999523162842</v>
      </c>
      <c r="AV94" s="200"/>
      <c r="AW94" s="200"/>
      <c r="AX94" s="200">
        <v>-7.1999996900558472E-2</v>
      </c>
      <c r="AY94" s="200"/>
      <c r="AZ94" s="209"/>
    </row>
    <row r="95" spans="1:52" x14ac:dyDescent="0.2">
      <c r="A95" s="168" t="s">
        <v>338</v>
      </c>
      <c r="B95" s="169"/>
      <c r="C95" s="169"/>
      <c r="D95" s="169"/>
      <c r="E95" s="17">
        <v>47.9</v>
      </c>
      <c r="F95" s="17">
        <v>0.5</v>
      </c>
      <c r="G95" s="17">
        <v>48.9</v>
      </c>
      <c r="H95" s="17">
        <v>35</v>
      </c>
      <c r="I95" s="17"/>
      <c r="J95" s="17"/>
      <c r="K95" s="17"/>
      <c r="L95" s="3"/>
      <c r="M95" s="46">
        <v>100</v>
      </c>
      <c r="N95" s="47"/>
      <c r="O95" s="200">
        <v>-1.7599999904632568</v>
      </c>
      <c r="P95" s="200"/>
      <c r="Q95" s="200"/>
      <c r="R95" s="200">
        <v>-2.4000000208616257E-2</v>
      </c>
      <c r="S95" s="200"/>
      <c r="T95" s="209"/>
      <c r="U95" s="46">
        <v>100</v>
      </c>
      <c r="V95" s="47"/>
      <c r="W95" s="200">
        <v>-1.4299999475479126</v>
      </c>
      <c r="X95" s="200"/>
      <c r="Y95" s="200"/>
      <c r="Z95" s="200">
        <v>-1.2000000104308128E-2</v>
      </c>
      <c r="AA95" s="200"/>
      <c r="AB95" s="209"/>
      <c r="AC95" s="46">
        <v>125</v>
      </c>
      <c r="AD95" s="47"/>
      <c r="AE95" s="200">
        <v>-0.93999999761581421</v>
      </c>
      <c r="AF95" s="200"/>
      <c r="AG95" s="200"/>
      <c r="AH95" s="200">
        <v>0</v>
      </c>
      <c r="AI95" s="200"/>
      <c r="AJ95" s="209"/>
      <c r="AK95" s="46">
        <v>100</v>
      </c>
      <c r="AL95" s="47"/>
      <c r="AM95" s="200">
        <v>-1.8200000524520874</v>
      </c>
      <c r="AN95" s="200"/>
      <c r="AO95" s="200"/>
      <c r="AP95" s="200">
        <v>0</v>
      </c>
      <c r="AQ95" s="200"/>
      <c r="AR95" s="209"/>
      <c r="AS95" s="46">
        <v>100</v>
      </c>
      <c r="AT95" s="47"/>
      <c r="AU95" s="200">
        <v>-0.70999997854232788</v>
      </c>
      <c r="AV95" s="200"/>
      <c r="AW95" s="200"/>
      <c r="AX95" s="200">
        <v>0</v>
      </c>
      <c r="AY95" s="200"/>
      <c r="AZ95" s="209"/>
    </row>
    <row r="96" spans="1:52" ht="13.5" thickBot="1" x14ac:dyDescent="0.25">
      <c r="A96" s="177" t="s">
        <v>339</v>
      </c>
      <c r="B96" s="178"/>
      <c r="C96" s="178"/>
      <c r="D96" s="178"/>
      <c r="E96" s="179"/>
      <c r="F96" s="179"/>
      <c r="G96" s="179"/>
      <c r="H96" s="179"/>
      <c r="I96" s="179"/>
      <c r="J96" s="179"/>
      <c r="K96" s="179"/>
      <c r="L96" s="180"/>
      <c r="M96" s="181"/>
      <c r="N96" s="182"/>
      <c r="O96" s="183">
        <f>SUM(O91:Q95)</f>
        <v>-5.2299998998641968</v>
      </c>
      <c r="P96" s="183"/>
      <c r="Q96" s="183"/>
      <c r="R96" s="183">
        <f>SUM(R91:T95)</f>
        <v>-4.035000067204237</v>
      </c>
      <c r="S96" s="183"/>
      <c r="T96" s="184"/>
      <c r="U96" s="181"/>
      <c r="V96" s="182"/>
      <c r="W96" s="183">
        <f>SUM(W91:Y95)</f>
        <v>-5.7099997997283936</v>
      </c>
      <c r="X96" s="183"/>
      <c r="Y96" s="183"/>
      <c r="Z96" s="183">
        <f>SUM(Z91:AB95)</f>
        <v>-4.4970000144094229</v>
      </c>
      <c r="AA96" s="183"/>
      <c r="AB96" s="184"/>
      <c r="AC96" s="181"/>
      <c r="AD96" s="182"/>
      <c r="AE96" s="183">
        <f>SUM(AE91:AG95)</f>
        <v>-3.8100000023841858</v>
      </c>
      <c r="AF96" s="183"/>
      <c r="AG96" s="183"/>
      <c r="AH96" s="183">
        <f>SUM(AH91:AJ95)</f>
        <v>-3.8239999413490295</v>
      </c>
      <c r="AI96" s="183"/>
      <c r="AJ96" s="184"/>
      <c r="AK96" s="181"/>
      <c r="AL96" s="182"/>
      <c r="AM96" s="183">
        <f>SUM(AM91:AO95)</f>
        <v>-7.0699999332427979</v>
      </c>
      <c r="AN96" s="183"/>
      <c r="AO96" s="183"/>
      <c r="AP96" s="183">
        <f>SUM(AP91:AR95)</f>
        <v>-4.9600000381469727</v>
      </c>
      <c r="AQ96" s="183"/>
      <c r="AR96" s="184"/>
      <c r="AS96" s="181"/>
      <c r="AT96" s="182"/>
      <c r="AU96" s="183">
        <f>SUM(AU91:AW95)</f>
        <v>-2.1199999451637268</v>
      </c>
      <c r="AV96" s="183"/>
      <c r="AW96" s="183"/>
      <c r="AX96" s="183">
        <f>SUM(AX91:AZ95)</f>
        <v>-1.4320000112056732</v>
      </c>
      <c r="AY96" s="183"/>
      <c r="AZ96" s="184"/>
    </row>
    <row r="97" spans="1:52" ht="13.5" thickBot="1" x14ac:dyDescent="0.25">
      <c r="A97" s="185" t="s">
        <v>44</v>
      </c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7"/>
      <c r="M97" s="188"/>
      <c r="N97" s="189"/>
      <c r="O97" s="190">
        <f>SUM(O51:Q64)+SUM(O67:Q80)+SUM(O83:Q88)+SUM(O91:Q95)</f>
        <v>-4.80299973487854</v>
      </c>
      <c r="P97" s="190"/>
      <c r="Q97" s="190"/>
      <c r="R97" s="190">
        <f>SUM(R51:T64)+SUM(R67:T80)+SUM(R83:T88)+SUM(R91:T95)</f>
        <v>-1.9798444882035255</v>
      </c>
      <c r="S97" s="190"/>
      <c r="T97" s="191"/>
      <c r="U97" s="188"/>
      <c r="V97" s="189"/>
      <c r="W97" s="190">
        <f>SUM(W51:Y64)+SUM(W67:Y80)+SUM(W83:Y88)+SUM(W91:Y95)</f>
        <v>-6.4429998211562634</v>
      </c>
      <c r="X97" s="190"/>
      <c r="Y97" s="190"/>
      <c r="Z97" s="190">
        <f>SUM(Z51:AB64)+SUM(Z67:AB80)+SUM(Z83:AB88)+SUM(Z91:AB95)</f>
        <v>-2.59981869161129</v>
      </c>
      <c r="AA97" s="190"/>
      <c r="AB97" s="191"/>
      <c r="AC97" s="188"/>
      <c r="AD97" s="189"/>
      <c r="AE97" s="190">
        <f>SUM(AE51:AG64)+SUM(AE67:AG80)+SUM(AE83:AG88)+SUM(AE91:AG95)</f>
        <v>-7.3599994014948606</v>
      </c>
      <c r="AF97" s="190"/>
      <c r="AG97" s="190"/>
      <c r="AH97" s="190">
        <f>SUM(AH51:AJ64)+SUM(AH67:AJ80)+SUM(AH83:AJ88)+SUM(AH91:AJ95)</f>
        <v>-2.3477156013250351</v>
      </c>
      <c r="AI97" s="190"/>
      <c r="AJ97" s="191"/>
      <c r="AK97" s="188"/>
      <c r="AL97" s="189"/>
      <c r="AM97" s="190">
        <f>SUM(AM51:AO64)+SUM(AM67:AO80)+SUM(AM83:AO88)+SUM(AM91:AO95)</f>
        <v>-0.71999826095998287</v>
      </c>
      <c r="AN97" s="190"/>
      <c r="AO97" s="190"/>
      <c r="AP97" s="190">
        <f>SUM(AP51:AR64)+SUM(AP67:AR80)+SUM(AP83:AR88)+SUM(AP91:AR95)</f>
        <v>-1.4455950204282999</v>
      </c>
      <c r="AQ97" s="190"/>
      <c r="AR97" s="191"/>
      <c r="AS97" s="188"/>
      <c r="AT97" s="189"/>
      <c r="AU97" s="190">
        <f>SUM(AU51:AW64)+SUM(AU67:AW80)+SUM(AU83:AW88)+SUM(AU91:AW95)</f>
        <v>-8.4840000700205564</v>
      </c>
      <c r="AV97" s="190"/>
      <c r="AW97" s="190"/>
      <c r="AX97" s="190">
        <f>SUM(AX51:AZ64)+SUM(AX67:AZ80)+SUM(AX83:AZ88)+SUM(AX91:AZ95)</f>
        <v>-2.393634813837707</v>
      </c>
      <c r="AY97" s="190"/>
      <c r="AZ97" s="191"/>
    </row>
    <row r="98" spans="1:52" ht="13.5" thickBot="1" x14ac:dyDescent="0.25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</row>
    <row r="99" spans="1:52" ht="13.5" thickBot="1" x14ac:dyDescent="0.25">
      <c r="A99" s="195" t="s">
        <v>45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7"/>
      <c r="M99" s="192" t="s">
        <v>340</v>
      </c>
      <c r="N99" s="193"/>
      <c r="O99" s="193"/>
      <c r="P99" s="193"/>
      <c r="Q99" s="193"/>
      <c r="R99" s="193"/>
      <c r="S99" s="193"/>
      <c r="T99" s="194"/>
      <c r="U99" s="192" t="s">
        <v>341</v>
      </c>
      <c r="V99" s="193"/>
      <c r="W99" s="193"/>
      <c r="X99" s="193"/>
      <c r="Y99" s="193"/>
      <c r="Z99" s="193"/>
      <c r="AA99" s="193"/>
      <c r="AB99" s="194"/>
      <c r="AC99" s="192" t="s">
        <v>341</v>
      </c>
      <c r="AD99" s="193"/>
      <c r="AE99" s="193"/>
      <c r="AF99" s="193"/>
      <c r="AG99" s="193"/>
      <c r="AH99" s="193"/>
      <c r="AI99" s="193"/>
      <c r="AJ99" s="194"/>
      <c r="AK99" s="192" t="s">
        <v>341</v>
      </c>
      <c r="AL99" s="193"/>
      <c r="AM99" s="193"/>
      <c r="AN99" s="193"/>
      <c r="AO99" s="193"/>
      <c r="AP99" s="193"/>
      <c r="AQ99" s="193"/>
      <c r="AR99" s="194"/>
      <c r="AS99" s="192" t="s">
        <v>342</v>
      </c>
      <c r="AT99" s="193"/>
      <c r="AU99" s="193"/>
      <c r="AV99" s="193"/>
      <c r="AW99" s="193"/>
      <c r="AX99" s="193"/>
      <c r="AY99" s="193"/>
      <c r="AZ99" s="194"/>
    </row>
    <row r="103" spans="1:52" s="22" customFormat="1" x14ac:dyDescent="0.2">
      <c r="F103" s="22" t="s">
        <v>552</v>
      </c>
    </row>
    <row r="104" spans="1:52" s="22" customFormat="1" x14ac:dyDescent="0.2">
      <c r="F104" s="22" t="s">
        <v>548</v>
      </c>
      <c r="AB104" s="22" t="s">
        <v>549</v>
      </c>
    </row>
    <row r="105" spans="1:52" s="22" customFormat="1" x14ac:dyDescent="0.2"/>
    <row r="106" spans="1:52" s="22" customFormat="1" x14ac:dyDescent="0.2"/>
    <row r="107" spans="1:52" s="22" customFormat="1" x14ac:dyDescent="0.2">
      <c r="F107" s="22" t="s">
        <v>553</v>
      </c>
      <c r="AB107" s="22" t="s">
        <v>554</v>
      </c>
    </row>
  </sheetData>
  <mergeCells count="1396"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1:AR1"/>
    <mergeCell ref="A2:AR2"/>
    <mergeCell ref="A3:L3"/>
    <mergeCell ref="M3:T3"/>
    <mergeCell ref="U3:AB3"/>
    <mergeCell ref="AC3:AJ3"/>
    <mergeCell ref="AK3:AR3"/>
    <mergeCell ref="AS5:AT5"/>
    <mergeCell ref="AU5:AV5"/>
    <mergeCell ref="AW5:AX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A7:D8"/>
    <mergeCell ref="E7:F7"/>
    <mergeCell ref="G7:H7"/>
    <mergeCell ref="I7:J7"/>
    <mergeCell ref="K7:L7"/>
    <mergeCell ref="M7:N7"/>
    <mergeCell ref="AX8:AZ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AH8:AJ8"/>
    <mergeCell ref="AK8:AM8"/>
    <mergeCell ref="AN8:AO8"/>
    <mergeCell ref="AP8:AR8"/>
    <mergeCell ref="AS8:AU8"/>
    <mergeCell ref="AV8:AW8"/>
    <mergeCell ref="AY7:AZ7"/>
    <mergeCell ref="E8:L8"/>
    <mergeCell ref="M8:O8"/>
    <mergeCell ref="P8:Q8"/>
    <mergeCell ref="R8:T8"/>
    <mergeCell ref="U8:W8"/>
    <mergeCell ref="X8:Y8"/>
    <mergeCell ref="Z8:AB8"/>
    <mergeCell ref="AC8:AE8"/>
    <mergeCell ref="AF8:AG8"/>
    <mergeCell ref="AM7:AN7"/>
    <mergeCell ref="AO7:AP7"/>
    <mergeCell ref="AQ7:AR7"/>
    <mergeCell ref="AS7:AT7"/>
    <mergeCell ref="AU7:AV7"/>
    <mergeCell ref="AW7:AX7"/>
    <mergeCell ref="AU9:AV9"/>
    <mergeCell ref="AW9:AX9"/>
    <mergeCell ref="AY9:AZ9"/>
    <mergeCell ref="A10:D11"/>
    <mergeCell ref="E10:F10"/>
    <mergeCell ref="G10:H10"/>
    <mergeCell ref="I10:J10"/>
    <mergeCell ref="K10:L10"/>
    <mergeCell ref="M10:N10"/>
    <mergeCell ref="O10:P10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P11:AR11"/>
    <mergeCell ref="AS11:AU11"/>
    <mergeCell ref="AV11:AW11"/>
    <mergeCell ref="AX11:AZ11"/>
    <mergeCell ref="E12:F12"/>
    <mergeCell ref="G12:H12"/>
    <mergeCell ref="I12:J12"/>
    <mergeCell ref="K12:L12"/>
    <mergeCell ref="M12:N12"/>
    <mergeCell ref="O12:P12"/>
    <mergeCell ref="Z11:AB11"/>
    <mergeCell ref="AC11:AE11"/>
    <mergeCell ref="AF11:AG11"/>
    <mergeCell ref="AH11:AJ11"/>
    <mergeCell ref="AK11:AM11"/>
    <mergeCell ref="AN11:AO11"/>
    <mergeCell ref="E11:L11"/>
    <mergeCell ref="M11:O11"/>
    <mergeCell ref="P11:Q11"/>
    <mergeCell ref="R11:T11"/>
    <mergeCell ref="U11:W11"/>
    <mergeCell ref="X11:Y11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13:D14"/>
    <mergeCell ref="E13:F13"/>
    <mergeCell ref="G13:H13"/>
    <mergeCell ref="I13:J13"/>
    <mergeCell ref="K13:L13"/>
    <mergeCell ref="M13:N13"/>
    <mergeCell ref="AX14:AZ14"/>
    <mergeCell ref="A15:D16"/>
    <mergeCell ref="E15:L15"/>
    <mergeCell ref="M15:N15"/>
    <mergeCell ref="O15:P15"/>
    <mergeCell ref="Q15:R15"/>
    <mergeCell ref="S15:T15"/>
    <mergeCell ref="U15:V15"/>
    <mergeCell ref="W15:X15"/>
    <mergeCell ref="Y15:Z15"/>
    <mergeCell ref="AH14:AJ14"/>
    <mergeCell ref="AK14:AM14"/>
    <mergeCell ref="AN14:AO14"/>
    <mergeCell ref="AP14:AR14"/>
    <mergeCell ref="AS14:AU14"/>
    <mergeCell ref="AV14:AW14"/>
    <mergeCell ref="AY13:AZ13"/>
    <mergeCell ref="E14:L14"/>
    <mergeCell ref="M14:O14"/>
    <mergeCell ref="P14:Q14"/>
    <mergeCell ref="R14:T14"/>
    <mergeCell ref="U14:W14"/>
    <mergeCell ref="X14:Y14"/>
    <mergeCell ref="Z14:AB14"/>
    <mergeCell ref="AC14:AE14"/>
    <mergeCell ref="AF14:AG14"/>
    <mergeCell ref="AM13:AN13"/>
    <mergeCell ref="AO13:AP13"/>
    <mergeCell ref="AQ13:AR13"/>
    <mergeCell ref="AS13:AT13"/>
    <mergeCell ref="AU13:AV13"/>
    <mergeCell ref="AW13:AX13"/>
    <mergeCell ref="AY15:AZ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A17:D19"/>
    <mergeCell ref="E17:H19"/>
    <mergeCell ref="I17:L17"/>
    <mergeCell ref="M17:O17"/>
    <mergeCell ref="P17:Q17"/>
    <mergeCell ref="R17:T17"/>
    <mergeCell ref="I18:L18"/>
    <mergeCell ref="M18:O18"/>
    <mergeCell ref="P18:Q18"/>
    <mergeCell ref="R18:T18"/>
    <mergeCell ref="AO16:AP16"/>
    <mergeCell ref="AQ16:AR16"/>
    <mergeCell ref="AS16:AT16"/>
    <mergeCell ref="AU16:AV16"/>
    <mergeCell ref="AW16:AX16"/>
    <mergeCell ref="AY16:AZ16"/>
    <mergeCell ref="AC16:AD16"/>
    <mergeCell ref="AE16:AF16"/>
    <mergeCell ref="AG16:AH16"/>
    <mergeCell ref="AI16:AJ16"/>
    <mergeCell ref="AK16:AL16"/>
    <mergeCell ref="AM16:AN16"/>
    <mergeCell ref="U19:W19"/>
    <mergeCell ref="X19:Y19"/>
    <mergeCell ref="AK18:AM18"/>
    <mergeCell ref="AN18:AO18"/>
    <mergeCell ref="AP18:AR18"/>
    <mergeCell ref="AS18:AU18"/>
    <mergeCell ref="AV18:AW18"/>
    <mergeCell ref="AX18:AZ18"/>
    <mergeCell ref="U18:W18"/>
    <mergeCell ref="X18:Y18"/>
    <mergeCell ref="Z18:AB18"/>
    <mergeCell ref="AC18:AE18"/>
    <mergeCell ref="AF18:AG18"/>
    <mergeCell ref="AH18:AJ18"/>
    <mergeCell ref="AK17:AM17"/>
    <mergeCell ref="AN17:AO17"/>
    <mergeCell ref="AP17:AR17"/>
    <mergeCell ref="AS17:AU17"/>
    <mergeCell ref="AV17:AW17"/>
    <mergeCell ref="AX17:AZ17"/>
    <mergeCell ref="U17:W17"/>
    <mergeCell ref="X17:Y17"/>
    <mergeCell ref="Z17:AB17"/>
    <mergeCell ref="AC17:AE17"/>
    <mergeCell ref="AF17:AG17"/>
    <mergeCell ref="AH17:AJ17"/>
    <mergeCell ref="AK20:AM20"/>
    <mergeCell ref="AN20:AO20"/>
    <mergeCell ref="AP20:AR20"/>
    <mergeCell ref="AS20:AU20"/>
    <mergeCell ref="AV20:AW20"/>
    <mergeCell ref="AX20:AZ20"/>
    <mergeCell ref="U20:W20"/>
    <mergeCell ref="X20:Y20"/>
    <mergeCell ref="Z20:AB20"/>
    <mergeCell ref="AC20:AE20"/>
    <mergeCell ref="AF20:AG20"/>
    <mergeCell ref="AH20:AJ20"/>
    <mergeCell ref="AP19:AR19"/>
    <mergeCell ref="AS19:AU19"/>
    <mergeCell ref="AV19:AW19"/>
    <mergeCell ref="AX19:AZ19"/>
    <mergeCell ref="A20:D23"/>
    <mergeCell ref="E20:H23"/>
    <mergeCell ref="I20:L20"/>
    <mergeCell ref="M20:O20"/>
    <mergeCell ref="P20:Q20"/>
    <mergeCell ref="R20:T20"/>
    <mergeCell ref="Z19:AB19"/>
    <mergeCell ref="AC19:AE19"/>
    <mergeCell ref="AF19:AG19"/>
    <mergeCell ref="AH19:AJ19"/>
    <mergeCell ref="AK19:AM19"/>
    <mergeCell ref="AN19:AO19"/>
    <mergeCell ref="I19:L19"/>
    <mergeCell ref="M19:O19"/>
    <mergeCell ref="P19:Q19"/>
    <mergeCell ref="R19:T19"/>
    <mergeCell ref="AP21:AR21"/>
    <mergeCell ref="AS21:AU21"/>
    <mergeCell ref="AV21:AW21"/>
    <mergeCell ref="AX21:AZ21"/>
    <mergeCell ref="I22:L22"/>
    <mergeCell ref="M22:O22"/>
    <mergeCell ref="P22:Q22"/>
    <mergeCell ref="R22:T22"/>
    <mergeCell ref="U22:W22"/>
    <mergeCell ref="X22:Y22"/>
    <mergeCell ref="Z21:AB21"/>
    <mergeCell ref="AC21:AE21"/>
    <mergeCell ref="AF21:AG21"/>
    <mergeCell ref="AH21:AJ21"/>
    <mergeCell ref="AK21:AM21"/>
    <mergeCell ref="AN21:AO21"/>
    <mergeCell ref="I21:L21"/>
    <mergeCell ref="M21:O21"/>
    <mergeCell ref="P21:Q21"/>
    <mergeCell ref="R21:T21"/>
    <mergeCell ref="U21:W21"/>
    <mergeCell ref="X21:Y21"/>
    <mergeCell ref="AP23:AR23"/>
    <mergeCell ref="AS23:AU23"/>
    <mergeCell ref="AV23:AW23"/>
    <mergeCell ref="AX23:AZ23"/>
    <mergeCell ref="A24:AR24"/>
    <mergeCell ref="A25:B25"/>
    <mergeCell ref="C25:D25"/>
    <mergeCell ref="E25:L25"/>
    <mergeCell ref="M25:T25"/>
    <mergeCell ref="U25:AB25"/>
    <mergeCell ref="Z23:AB23"/>
    <mergeCell ref="AC23:AE23"/>
    <mergeCell ref="AF23:AG23"/>
    <mergeCell ref="AH23:AJ23"/>
    <mergeCell ref="AK23:AM23"/>
    <mergeCell ref="AN23:AO23"/>
    <mergeCell ref="AP22:AR22"/>
    <mergeCell ref="AS22:AU22"/>
    <mergeCell ref="AV22:AW22"/>
    <mergeCell ref="AX22:AZ22"/>
    <mergeCell ref="I23:L23"/>
    <mergeCell ref="M23:O23"/>
    <mergeCell ref="P23:Q23"/>
    <mergeCell ref="R23:T23"/>
    <mergeCell ref="U23:W23"/>
    <mergeCell ref="X23:Y23"/>
    <mergeCell ref="Z22:AB22"/>
    <mergeCell ref="AC22:AE22"/>
    <mergeCell ref="AF22:AG22"/>
    <mergeCell ref="AH22:AJ22"/>
    <mergeCell ref="AK22:AM22"/>
    <mergeCell ref="AN22:AO22"/>
    <mergeCell ref="AS26:AZ26"/>
    <mergeCell ref="A27:B27"/>
    <mergeCell ref="C27:D27"/>
    <mergeCell ref="E27:L27"/>
    <mergeCell ref="M27:T27"/>
    <mergeCell ref="U27:AB27"/>
    <mergeCell ref="AC27:AJ27"/>
    <mergeCell ref="AK27:AR27"/>
    <mergeCell ref="AS27:AZ27"/>
    <mergeCell ref="AC25:AJ25"/>
    <mergeCell ref="AK25:AR25"/>
    <mergeCell ref="AS25:AZ25"/>
    <mergeCell ref="A26:B26"/>
    <mergeCell ref="C26:D26"/>
    <mergeCell ref="E26:L26"/>
    <mergeCell ref="M26:T26"/>
    <mergeCell ref="U26:AB26"/>
    <mergeCell ref="AC26:AJ26"/>
    <mergeCell ref="AK26:AR26"/>
    <mergeCell ref="AK30:AR30"/>
    <mergeCell ref="AS30:AZ30"/>
    <mergeCell ref="A31:B31"/>
    <mergeCell ref="C31:D31"/>
    <mergeCell ref="E31:L31"/>
    <mergeCell ref="M31:T31"/>
    <mergeCell ref="U31:AB31"/>
    <mergeCell ref="AC31:AJ31"/>
    <mergeCell ref="AK31:AR31"/>
    <mergeCell ref="AS31:AZ31"/>
    <mergeCell ref="A30:B30"/>
    <mergeCell ref="C30:D30"/>
    <mergeCell ref="E30:L30"/>
    <mergeCell ref="M30:T30"/>
    <mergeCell ref="U30:AB30"/>
    <mergeCell ref="AC30:AJ30"/>
    <mergeCell ref="AK28:AR28"/>
    <mergeCell ref="AS28:AZ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A28:B28"/>
    <mergeCell ref="C28:D28"/>
    <mergeCell ref="E28:L28"/>
    <mergeCell ref="M28:T28"/>
    <mergeCell ref="U28:AB28"/>
    <mergeCell ref="AC28:AJ28"/>
    <mergeCell ref="AM33:AO34"/>
    <mergeCell ref="AP33:AR34"/>
    <mergeCell ref="AS33:AT34"/>
    <mergeCell ref="AU33:AW34"/>
    <mergeCell ref="AX33:AZ34"/>
    <mergeCell ref="A35:D35"/>
    <mergeCell ref="E35:AZ35"/>
    <mergeCell ref="W33:Y34"/>
    <mergeCell ref="Z33:AB34"/>
    <mergeCell ref="AC33:AD34"/>
    <mergeCell ref="AE33:AG34"/>
    <mergeCell ref="AH33:AJ34"/>
    <mergeCell ref="AK33:AL34"/>
    <mergeCell ref="A32:AR32"/>
    <mergeCell ref="A33:D34"/>
    <mergeCell ref="E33:F33"/>
    <mergeCell ref="G33:H33"/>
    <mergeCell ref="I33:J33"/>
    <mergeCell ref="K33:L33"/>
    <mergeCell ref="M33:N34"/>
    <mergeCell ref="O33:Q34"/>
    <mergeCell ref="R33:T34"/>
    <mergeCell ref="U33:V34"/>
    <mergeCell ref="AP36:AR36"/>
    <mergeCell ref="AS36:AT36"/>
    <mergeCell ref="AU36:AW36"/>
    <mergeCell ref="AX36:AZ36"/>
    <mergeCell ref="A37:D37"/>
    <mergeCell ref="M37:N37"/>
    <mergeCell ref="O37:Q37"/>
    <mergeCell ref="R37:T37"/>
    <mergeCell ref="U37:V37"/>
    <mergeCell ref="W37:Y37"/>
    <mergeCell ref="Z36:AB36"/>
    <mergeCell ref="AC36:AD36"/>
    <mergeCell ref="AE36:AG36"/>
    <mergeCell ref="AH36:AJ36"/>
    <mergeCell ref="AK36:AL36"/>
    <mergeCell ref="AM36:AO36"/>
    <mergeCell ref="A36:D36"/>
    <mergeCell ref="M36:N36"/>
    <mergeCell ref="O36:Q36"/>
    <mergeCell ref="R36:T36"/>
    <mergeCell ref="U36:V36"/>
    <mergeCell ref="W36:Y36"/>
    <mergeCell ref="AP38:AR38"/>
    <mergeCell ref="AS38:AT38"/>
    <mergeCell ref="AU38:AW38"/>
    <mergeCell ref="AX38:AZ38"/>
    <mergeCell ref="A39:D39"/>
    <mergeCell ref="M39:N39"/>
    <mergeCell ref="O39:Q39"/>
    <mergeCell ref="R39:T39"/>
    <mergeCell ref="U39:V39"/>
    <mergeCell ref="W39:Y39"/>
    <mergeCell ref="Z38:AB38"/>
    <mergeCell ref="AC38:AD38"/>
    <mergeCell ref="AE38:AG38"/>
    <mergeCell ref="AH38:AJ38"/>
    <mergeCell ref="AK38:AL38"/>
    <mergeCell ref="AM38:AO38"/>
    <mergeCell ref="AP37:AR37"/>
    <mergeCell ref="AS37:AT37"/>
    <mergeCell ref="AU37:AW37"/>
    <mergeCell ref="AX37:AZ37"/>
    <mergeCell ref="A38:D38"/>
    <mergeCell ref="M38:N38"/>
    <mergeCell ref="O38:Q38"/>
    <mergeCell ref="R38:T38"/>
    <mergeCell ref="U38:V38"/>
    <mergeCell ref="W38:Y38"/>
    <mergeCell ref="Z37:AB37"/>
    <mergeCell ref="AC37:AD37"/>
    <mergeCell ref="AE37:AG37"/>
    <mergeCell ref="AH37:AJ37"/>
    <mergeCell ref="AK37:AL37"/>
    <mergeCell ref="AM37:AO37"/>
    <mergeCell ref="AP40:AR40"/>
    <mergeCell ref="AS40:AT40"/>
    <mergeCell ref="AU40:AW40"/>
    <mergeCell ref="AX40:AZ40"/>
    <mergeCell ref="A41:D41"/>
    <mergeCell ref="M41:N41"/>
    <mergeCell ref="O41:Q41"/>
    <mergeCell ref="R41:T41"/>
    <mergeCell ref="U41:V41"/>
    <mergeCell ref="W41:Y41"/>
    <mergeCell ref="Z40:AB40"/>
    <mergeCell ref="AC40:AD40"/>
    <mergeCell ref="AE40:AG40"/>
    <mergeCell ref="AH40:AJ40"/>
    <mergeCell ref="AK40:AL40"/>
    <mergeCell ref="AM40:AO40"/>
    <mergeCell ref="AP39:AR39"/>
    <mergeCell ref="AS39:AT39"/>
    <mergeCell ref="AU39:AW39"/>
    <mergeCell ref="AX39:AZ39"/>
    <mergeCell ref="A40:D40"/>
    <mergeCell ref="M40:N40"/>
    <mergeCell ref="O40:Q40"/>
    <mergeCell ref="R40:T40"/>
    <mergeCell ref="U40:V40"/>
    <mergeCell ref="W40:Y40"/>
    <mergeCell ref="Z39:AB39"/>
    <mergeCell ref="AC39:AD39"/>
    <mergeCell ref="AE39:AG39"/>
    <mergeCell ref="AH39:AJ39"/>
    <mergeCell ref="AK39:AL39"/>
    <mergeCell ref="AM39:AO39"/>
    <mergeCell ref="AP42:AR42"/>
    <mergeCell ref="AS42:AT42"/>
    <mergeCell ref="AU42:AW42"/>
    <mergeCell ref="AX42:AZ42"/>
    <mergeCell ref="A43:D43"/>
    <mergeCell ref="E43:AZ43"/>
    <mergeCell ref="Z42:AB42"/>
    <mergeCell ref="AC42:AD42"/>
    <mergeCell ref="AE42:AG42"/>
    <mergeCell ref="AH42:AJ42"/>
    <mergeCell ref="AK42:AL42"/>
    <mergeCell ref="AM42:AO42"/>
    <mergeCell ref="AP41:AR41"/>
    <mergeCell ref="AS41:AT41"/>
    <mergeCell ref="AU41:AW41"/>
    <mergeCell ref="AX41:AZ41"/>
    <mergeCell ref="A42:L42"/>
    <mergeCell ref="M42:N42"/>
    <mergeCell ref="O42:Q42"/>
    <mergeCell ref="R42:T42"/>
    <mergeCell ref="U42:V42"/>
    <mergeCell ref="W42:Y42"/>
    <mergeCell ref="Z41:AB41"/>
    <mergeCell ref="AC41:AD41"/>
    <mergeCell ref="AE41:AG41"/>
    <mergeCell ref="AH41:AJ41"/>
    <mergeCell ref="AK41:AL41"/>
    <mergeCell ref="AM41:AO41"/>
    <mergeCell ref="AP44:AR44"/>
    <mergeCell ref="AS44:AT44"/>
    <mergeCell ref="AU44:AW44"/>
    <mergeCell ref="AX44:AZ44"/>
    <mergeCell ref="A45:D45"/>
    <mergeCell ref="M45:N45"/>
    <mergeCell ref="O45:Q45"/>
    <mergeCell ref="R45:T45"/>
    <mergeCell ref="U45:V45"/>
    <mergeCell ref="W45:Y45"/>
    <mergeCell ref="Z44:AB44"/>
    <mergeCell ref="AC44:AD44"/>
    <mergeCell ref="AE44:AG44"/>
    <mergeCell ref="AH44:AJ44"/>
    <mergeCell ref="AK44:AL44"/>
    <mergeCell ref="AM44:AO44"/>
    <mergeCell ref="A44:D44"/>
    <mergeCell ref="M44:N44"/>
    <mergeCell ref="O44:Q44"/>
    <mergeCell ref="R44:T44"/>
    <mergeCell ref="U44:V44"/>
    <mergeCell ref="W44:Y44"/>
    <mergeCell ref="AP46:AR46"/>
    <mergeCell ref="AS46:AT46"/>
    <mergeCell ref="AU46:AW46"/>
    <mergeCell ref="AX46:AZ46"/>
    <mergeCell ref="A47:D47"/>
    <mergeCell ref="M47:N47"/>
    <mergeCell ref="O47:Q47"/>
    <mergeCell ref="R47:T47"/>
    <mergeCell ref="U47:V47"/>
    <mergeCell ref="W47:Y47"/>
    <mergeCell ref="Z46:AB46"/>
    <mergeCell ref="AC46:AD46"/>
    <mergeCell ref="AE46:AG46"/>
    <mergeCell ref="AH46:AJ46"/>
    <mergeCell ref="AK46:AL46"/>
    <mergeCell ref="AM46:AO46"/>
    <mergeCell ref="AP45:AR45"/>
    <mergeCell ref="AS45:AT45"/>
    <mergeCell ref="AU45:AW45"/>
    <mergeCell ref="AX45:AZ45"/>
    <mergeCell ref="A46:D46"/>
    <mergeCell ref="M46:N46"/>
    <mergeCell ref="O46:Q46"/>
    <mergeCell ref="R46:T46"/>
    <mergeCell ref="U46:V46"/>
    <mergeCell ref="W46:Y46"/>
    <mergeCell ref="Z45:AB45"/>
    <mergeCell ref="AC45:AD45"/>
    <mergeCell ref="AE45:AG45"/>
    <mergeCell ref="AH45:AJ45"/>
    <mergeCell ref="AK45:AL45"/>
    <mergeCell ref="AM45:AO45"/>
    <mergeCell ref="AP48:AR48"/>
    <mergeCell ref="AS48:AT48"/>
    <mergeCell ref="AU48:AW48"/>
    <mergeCell ref="AX48:AZ48"/>
    <mergeCell ref="A49:L49"/>
    <mergeCell ref="M49:N49"/>
    <mergeCell ref="O49:Q49"/>
    <mergeCell ref="R49:T49"/>
    <mergeCell ref="U49:V49"/>
    <mergeCell ref="W49:Y49"/>
    <mergeCell ref="Z48:AB48"/>
    <mergeCell ref="AC48:AD48"/>
    <mergeCell ref="AE48:AG48"/>
    <mergeCell ref="AH48:AJ48"/>
    <mergeCell ref="AK48:AL48"/>
    <mergeCell ref="AM48:AO48"/>
    <mergeCell ref="AP47:AR47"/>
    <mergeCell ref="AS47:AT47"/>
    <mergeCell ref="AU47:AW47"/>
    <mergeCell ref="AX47:AZ47"/>
    <mergeCell ref="A48:L48"/>
    <mergeCell ref="M48:N48"/>
    <mergeCell ref="O48:Q48"/>
    <mergeCell ref="R48:T48"/>
    <mergeCell ref="U48:V48"/>
    <mergeCell ref="W48:Y48"/>
    <mergeCell ref="Z47:AB47"/>
    <mergeCell ref="AC47:AD47"/>
    <mergeCell ref="AE47:AG47"/>
    <mergeCell ref="AH47:AJ47"/>
    <mergeCell ref="AK47:AL47"/>
    <mergeCell ref="AM47:AO47"/>
    <mergeCell ref="A51:D51"/>
    <mergeCell ref="M51:N51"/>
    <mergeCell ref="O51:Q51"/>
    <mergeCell ref="R51:T51"/>
    <mergeCell ref="U51:V51"/>
    <mergeCell ref="W51:Y51"/>
    <mergeCell ref="AP49:AR49"/>
    <mergeCell ref="AS49:AT49"/>
    <mergeCell ref="AU49:AW49"/>
    <mergeCell ref="AX49:AZ49"/>
    <mergeCell ref="A50:D50"/>
    <mergeCell ref="E50:AZ50"/>
    <mergeCell ref="Z49:AB49"/>
    <mergeCell ref="AC49:AD49"/>
    <mergeCell ref="AE49:AG49"/>
    <mergeCell ref="AH49:AJ49"/>
    <mergeCell ref="AK49:AL49"/>
    <mergeCell ref="AM49:AO49"/>
    <mergeCell ref="AP52:AR52"/>
    <mergeCell ref="AS52:AT52"/>
    <mergeCell ref="AU52:AW52"/>
    <mergeCell ref="AX52:AZ52"/>
    <mergeCell ref="A53:D53"/>
    <mergeCell ref="M53:N53"/>
    <mergeCell ref="O53:Q53"/>
    <mergeCell ref="R53:T53"/>
    <mergeCell ref="U53:V53"/>
    <mergeCell ref="W53:Y53"/>
    <mergeCell ref="Z52:AB52"/>
    <mergeCell ref="AC52:AD52"/>
    <mergeCell ref="AE52:AG52"/>
    <mergeCell ref="AH52:AJ52"/>
    <mergeCell ref="AK52:AL52"/>
    <mergeCell ref="AM52:AO52"/>
    <mergeCell ref="AP51:AR51"/>
    <mergeCell ref="AS51:AT51"/>
    <mergeCell ref="AU51:AW51"/>
    <mergeCell ref="AX51:AZ51"/>
    <mergeCell ref="A52:D52"/>
    <mergeCell ref="M52:N52"/>
    <mergeCell ref="O52:Q52"/>
    <mergeCell ref="R52:T52"/>
    <mergeCell ref="U52:V52"/>
    <mergeCell ref="W52:Y52"/>
    <mergeCell ref="Z51:AB51"/>
    <mergeCell ref="AC51:AD51"/>
    <mergeCell ref="AE51:AG51"/>
    <mergeCell ref="AH51:AJ51"/>
    <mergeCell ref="AK51:AL51"/>
    <mergeCell ref="AM51:AO51"/>
    <mergeCell ref="AP54:AR54"/>
    <mergeCell ref="AS54:AT54"/>
    <mergeCell ref="AU54:AW54"/>
    <mergeCell ref="AX54:AZ54"/>
    <mergeCell ref="A55:D55"/>
    <mergeCell ref="M55:N55"/>
    <mergeCell ref="O55:Q55"/>
    <mergeCell ref="R55:T55"/>
    <mergeCell ref="U55:V55"/>
    <mergeCell ref="W55:Y55"/>
    <mergeCell ref="Z54:AB54"/>
    <mergeCell ref="AC54:AD54"/>
    <mergeCell ref="AE54:AG54"/>
    <mergeCell ref="AH54:AJ54"/>
    <mergeCell ref="AK54:AL54"/>
    <mergeCell ref="AM54:AO54"/>
    <mergeCell ref="AP53:AR53"/>
    <mergeCell ref="AS53:AT53"/>
    <mergeCell ref="AU53:AW53"/>
    <mergeCell ref="AX53:AZ53"/>
    <mergeCell ref="A54:D54"/>
    <mergeCell ref="M54:N54"/>
    <mergeCell ref="O54:Q54"/>
    <mergeCell ref="R54:T54"/>
    <mergeCell ref="U54:V54"/>
    <mergeCell ref="W54:Y54"/>
    <mergeCell ref="Z53:AB53"/>
    <mergeCell ref="AC53:AD53"/>
    <mergeCell ref="AE53:AG53"/>
    <mergeCell ref="AH53:AJ53"/>
    <mergeCell ref="AK53:AL53"/>
    <mergeCell ref="AM53:AO53"/>
    <mergeCell ref="AP56:AR56"/>
    <mergeCell ref="AS56:AT56"/>
    <mergeCell ref="AU56:AW56"/>
    <mergeCell ref="AX56:AZ56"/>
    <mergeCell ref="A57:D57"/>
    <mergeCell ref="M57:N57"/>
    <mergeCell ref="O57:Q57"/>
    <mergeCell ref="R57:T57"/>
    <mergeCell ref="U57:V57"/>
    <mergeCell ref="W57:Y57"/>
    <mergeCell ref="Z56:AB56"/>
    <mergeCell ref="AC56:AD56"/>
    <mergeCell ref="AE56:AG56"/>
    <mergeCell ref="AH56:AJ56"/>
    <mergeCell ref="AK56:AL56"/>
    <mergeCell ref="AM56:AO56"/>
    <mergeCell ref="AP55:AR55"/>
    <mergeCell ref="AS55:AT55"/>
    <mergeCell ref="AU55:AW55"/>
    <mergeCell ref="AX55:AZ55"/>
    <mergeCell ref="A56:D56"/>
    <mergeCell ref="M56:N56"/>
    <mergeCell ref="O56:Q56"/>
    <mergeCell ref="R56:T56"/>
    <mergeCell ref="U56:V56"/>
    <mergeCell ref="W56:Y56"/>
    <mergeCell ref="Z55:AB55"/>
    <mergeCell ref="AC55:AD55"/>
    <mergeCell ref="AE55:AG55"/>
    <mergeCell ref="AH55:AJ55"/>
    <mergeCell ref="AK55:AL55"/>
    <mergeCell ref="AM55:AO55"/>
    <mergeCell ref="AP58:AR58"/>
    <mergeCell ref="AS58:AT58"/>
    <mergeCell ref="AU58:AW58"/>
    <mergeCell ref="AX58:AZ58"/>
    <mergeCell ref="A59:D59"/>
    <mergeCell ref="M59:N59"/>
    <mergeCell ref="O59:Q59"/>
    <mergeCell ref="R59:T59"/>
    <mergeCell ref="U59:V59"/>
    <mergeCell ref="W59:Y59"/>
    <mergeCell ref="Z58:AB58"/>
    <mergeCell ref="AC58:AD58"/>
    <mergeCell ref="AE58:AG58"/>
    <mergeCell ref="AH58:AJ58"/>
    <mergeCell ref="AK58:AL58"/>
    <mergeCell ref="AM58:AO58"/>
    <mergeCell ref="AP57:AR57"/>
    <mergeCell ref="AS57:AT57"/>
    <mergeCell ref="AU57:AW57"/>
    <mergeCell ref="AX57:AZ57"/>
    <mergeCell ref="A58:D58"/>
    <mergeCell ref="M58:N58"/>
    <mergeCell ref="O58:Q58"/>
    <mergeCell ref="R58:T58"/>
    <mergeCell ref="U58:V58"/>
    <mergeCell ref="W58:Y58"/>
    <mergeCell ref="Z57:AB57"/>
    <mergeCell ref="AC57:AD57"/>
    <mergeCell ref="AE57:AG57"/>
    <mergeCell ref="AH57:AJ57"/>
    <mergeCell ref="AK57:AL57"/>
    <mergeCell ref="AM57:AO57"/>
    <mergeCell ref="AP60:AR60"/>
    <mergeCell ref="AS60:AT60"/>
    <mergeCell ref="AU60:AW60"/>
    <mergeCell ref="AX60:AZ60"/>
    <mergeCell ref="A61:D61"/>
    <mergeCell ref="M61:N61"/>
    <mergeCell ref="O61:Q61"/>
    <mergeCell ref="R61:T61"/>
    <mergeCell ref="U61:V61"/>
    <mergeCell ref="W61:Y61"/>
    <mergeCell ref="Z60:AB60"/>
    <mergeCell ref="AC60:AD60"/>
    <mergeCell ref="AE60:AG60"/>
    <mergeCell ref="AH60:AJ60"/>
    <mergeCell ref="AK60:AL60"/>
    <mergeCell ref="AM60:AO60"/>
    <mergeCell ref="AP59:AR59"/>
    <mergeCell ref="AS59:AT59"/>
    <mergeCell ref="AU59:AW59"/>
    <mergeCell ref="AX59:AZ59"/>
    <mergeCell ref="A60:D60"/>
    <mergeCell ref="M60:N60"/>
    <mergeCell ref="O60:Q60"/>
    <mergeCell ref="R60:T60"/>
    <mergeCell ref="U60:V60"/>
    <mergeCell ref="W60:Y60"/>
    <mergeCell ref="Z59:AB59"/>
    <mergeCell ref="AC59:AD59"/>
    <mergeCell ref="AE59:AG59"/>
    <mergeCell ref="AH59:AJ59"/>
    <mergeCell ref="AK59:AL59"/>
    <mergeCell ref="AM59:AO59"/>
    <mergeCell ref="AP62:AR62"/>
    <mergeCell ref="AS62:AT62"/>
    <mergeCell ref="AU62:AW62"/>
    <mergeCell ref="AX62:AZ62"/>
    <mergeCell ref="A63:D63"/>
    <mergeCell ref="M63:N63"/>
    <mergeCell ref="O63:Q63"/>
    <mergeCell ref="R63:T63"/>
    <mergeCell ref="U63:V63"/>
    <mergeCell ref="W63:Y63"/>
    <mergeCell ref="Z62:AB62"/>
    <mergeCell ref="AC62:AD62"/>
    <mergeCell ref="AE62:AG62"/>
    <mergeCell ref="AH62:AJ62"/>
    <mergeCell ref="AK62:AL62"/>
    <mergeCell ref="AM62:AO62"/>
    <mergeCell ref="AP61:AR61"/>
    <mergeCell ref="AS61:AT61"/>
    <mergeCell ref="AU61:AW61"/>
    <mergeCell ref="AX61:AZ61"/>
    <mergeCell ref="A62:D62"/>
    <mergeCell ref="M62:N62"/>
    <mergeCell ref="O62:Q62"/>
    <mergeCell ref="R62:T62"/>
    <mergeCell ref="U62:V62"/>
    <mergeCell ref="W62:Y62"/>
    <mergeCell ref="Z61:AB61"/>
    <mergeCell ref="AC61:AD61"/>
    <mergeCell ref="AE61:AG61"/>
    <mergeCell ref="AH61:AJ61"/>
    <mergeCell ref="AK61:AL61"/>
    <mergeCell ref="AM61:AO61"/>
    <mergeCell ref="AP64:AR64"/>
    <mergeCell ref="AS64:AT64"/>
    <mergeCell ref="AU64:AW64"/>
    <mergeCell ref="AX64:AZ64"/>
    <mergeCell ref="A65:L65"/>
    <mergeCell ref="M65:N65"/>
    <mergeCell ref="O65:Q65"/>
    <mergeCell ref="R65:T65"/>
    <mergeCell ref="U65:V65"/>
    <mergeCell ref="W65:Y65"/>
    <mergeCell ref="Z64:AB64"/>
    <mergeCell ref="AC64:AD64"/>
    <mergeCell ref="AE64:AG64"/>
    <mergeCell ref="AH64:AJ64"/>
    <mergeCell ref="AK64:AL64"/>
    <mergeCell ref="AM64:AO64"/>
    <mergeCell ref="AP63:AR63"/>
    <mergeCell ref="AS63:AT63"/>
    <mergeCell ref="AU63:AW63"/>
    <mergeCell ref="AX63:AZ63"/>
    <mergeCell ref="A64:D64"/>
    <mergeCell ref="M64:N64"/>
    <mergeCell ref="O64:Q64"/>
    <mergeCell ref="R64:T64"/>
    <mergeCell ref="U64:V64"/>
    <mergeCell ref="W64:Y64"/>
    <mergeCell ref="Z63:AB63"/>
    <mergeCell ref="AC63:AD63"/>
    <mergeCell ref="AE63:AG63"/>
    <mergeCell ref="AH63:AJ63"/>
    <mergeCell ref="AK63:AL63"/>
    <mergeCell ref="AM63:AO63"/>
    <mergeCell ref="A67:D67"/>
    <mergeCell ref="M67:N67"/>
    <mergeCell ref="O67:Q67"/>
    <mergeCell ref="R67:T67"/>
    <mergeCell ref="U67:V67"/>
    <mergeCell ref="W67:Y67"/>
    <mergeCell ref="AP65:AR65"/>
    <mergeCell ref="AS65:AT65"/>
    <mergeCell ref="AU65:AW65"/>
    <mergeCell ref="AX65:AZ65"/>
    <mergeCell ref="A66:D66"/>
    <mergeCell ref="E66:AZ66"/>
    <mergeCell ref="Z65:AB65"/>
    <mergeCell ref="AC65:AD65"/>
    <mergeCell ref="AE65:AG65"/>
    <mergeCell ref="AH65:AJ65"/>
    <mergeCell ref="AK65:AL65"/>
    <mergeCell ref="AM65:AO65"/>
    <mergeCell ref="AP68:AR68"/>
    <mergeCell ref="AS68:AT68"/>
    <mergeCell ref="AU68:AW68"/>
    <mergeCell ref="AX68:AZ68"/>
    <mergeCell ref="A69:D69"/>
    <mergeCell ref="M69:N69"/>
    <mergeCell ref="O69:Q69"/>
    <mergeCell ref="R69:T69"/>
    <mergeCell ref="U69:V69"/>
    <mergeCell ref="W69:Y69"/>
    <mergeCell ref="Z68:AB68"/>
    <mergeCell ref="AC68:AD68"/>
    <mergeCell ref="AE68:AG68"/>
    <mergeCell ref="AH68:AJ68"/>
    <mergeCell ref="AK68:AL68"/>
    <mergeCell ref="AM68:AO68"/>
    <mergeCell ref="AP67:AR67"/>
    <mergeCell ref="AS67:AT67"/>
    <mergeCell ref="AU67:AW67"/>
    <mergeCell ref="AX67:AZ67"/>
    <mergeCell ref="A68:D68"/>
    <mergeCell ref="M68:N68"/>
    <mergeCell ref="O68:Q68"/>
    <mergeCell ref="R68:T68"/>
    <mergeCell ref="U68:V68"/>
    <mergeCell ref="W68:Y68"/>
    <mergeCell ref="Z67:AB67"/>
    <mergeCell ref="AC67:AD67"/>
    <mergeCell ref="AE67:AG67"/>
    <mergeCell ref="AH67:AJ67"/>
    <mergeCell ref="AK67:AL67"/>
    <mergeCell ref="AM67:AO67"/>
    <mergeCell ref="AP70:AR70"/>
    <mergeCell ref="AS70:AT70"/>
    <mergeCell ref="AU70:AW70"/>
    <mergeCell ref="AX70:AZ70"/>
    <mergeCell ref="A71:D71"/>
    <mergeCell ref="M71:N71"/>
    <mergeCell ref="O71:Q71"/>
    <mergeCell ref="R71:T71"/>
    <mergeCell ref="U71:V71"/>
    <mergeCell ref="W71:Y71"/>
    <mergeCell ref="Z70:AB70"/>
    <mergeCell ref="AC70:AD70"/>
    <mergeCell ref="AE70:AG70"/>
    <mergeCell ref="AH70:AJ70"/>
    <mergeCell ref="AK70:AL70"/>
    <mergeCell ref="AM70:AO70"/>
    <mergeCell ref="AP69:AR69"/>
    <mergeCell ref="AS69:AT69"/>
    <mergeCell ref="AU69:AW69"/>
    <mergeCell ref="AX69:AZ69"/>
    <mergeCell ref="A70:D70"/>
    <mergeCell ref="M70:N70"/>
    <mergeCell ref="O70:Q70"/>
    <mergeCell ref="R70:T70"/>
    <mergeCell ref="U70:V70"/>
    <mergeCell ref="W70:Y70"/>
    <mergeCell ref="Z69:AB69"/>
    <mergeCell ref="AC69:AD69"/>
    <mergeCell ref="AE69:AG69"/>
    <mergeCell ref="AH69:AJ69"/>
    <mergeCell ref="AK69:AL69"/>
    <mergeCell ref="AM69:AO69"/>
    <mergeCell ref="AP72:AR72"/>
    <mergeCell ref="AS72:AT72"/>
    <mergeCell ref="AU72:AW72"/>
    <mergeCell ref="AX72:AZ72"/>
    <mergeCell ref="A73:D73"/>
    <mergeCell ref="M73:N73"/>
    <mergeCell ref="O73:Q73"/>
    <mergeCell ref="R73:T73"/>
    <mergeCell ref="U73:V73"/>
    <mergeCell ref="W73:Y73"/>
    <mergeCell ref="Z72:AB72"/>
    <mergeCell ref="AC72:AD72"/>
    <mergeCell ref="AE72:AG72"/>
    <mergeCell ref="AH72:AJ72"/>
    <mergeCell ref="AK72:AL72"/>
    <mergeCell ref="AM72:AO72"/>
    <mergeCell ref="AP71:AR71"/>
    <mergeCell ref="AS71:AT71"/>
    <mergeCell ref="AU71:AW71"/>
    <mergeCell ref="AX71:AZ71"/>
    <mergeCell ref="A72:D72"/>
    <mergeCell ref="M72:N72"/>
    <mergeCell ref="O72:Q72"/>
    <mergeCell ref="R72:T72"/>
    <mergeCell ref="U72:V72"/>
    <mergeCell ref="W72:Y72"/>
    <mergeCell ref="Z71:AB71"/>
    <mergeCell ref="AC71:AD71"/>
    <mergeCell ref="AE71:AG71"/>
    <mergeCell ref="AH71:AJ71"/>
    <mergeCell ref="AK71:AL71"/>
    <mergeCell ref="AM71:AO71"/>
    <mergeCell ref="AP74:AR74"/>
    <mergeCell ref="AS74:AT74"/>
    <mergeCell ref="AU74:AW74"/>
    <mergeCell ref="AX74:AZ74"/>
    <mergeCell ref="A75:D75"/>
    <mergeCell ref="M75:N75"/>
    <mergeCell ref="O75:Q75"/>
    <mergeCell ref="R75:T75"/>
    <mergeCell ref="U75:V75"/>
    <mergeCell ref="W75:Y75"/>
    <mergeCell ref="Z74:AB74"/>
    <mergeCell ref="AC74:AD74"/>
    <mergeCell ref="AE74:AG74"/>
    <mergeCell ref="AH74:AJ74"/>
    <mergeCell ref="AK74:AL74"/>
    <mergeCell ref="AM74:AO74"/>
    <mergeCell ref="AP73:AR73"/>
    <mergeCell ref="AS73:AT73"/>
    <mergeCell ref="AU73:AW73"/>
    <mergeCell ref="AX73:AZ73"/>
    <mergeCell ref="A74:D74"/>
    <mergeCell ref="M74:N74"/>
    <mergeCell ref="O74:Q74"/>
    <mergeCell ref="R74:T74"/>
    <mergeCell ref="U74:V74"/>
    <mergeCell ref="W74:Y74"/>
    <mergeCell ref="Z73:AB73"/>
    <mergeCell ref="AC73:AD73"/>
    <mergeCell ref="AE73:AG73"/>
    <mergeCell ref="AH73:AJ73"/>
    <mergeCell ref="AK73:AL73"/>
    <mergeCell ref="AM73:AO73"/>
    <mergeCell ref="AP76:AR76"/>
    <mergeCell ref="AS76:AT76"/>
    <mergeCell ref="AU76:AW76"/>
    <mergeCell ref="AX76:AZ76"/>
    <mergeCell ref="A77:D77"/>
    <mergeCell ref="M77:N77"/>
    <mergeCell ref="O77:Q77"/>
    <mergeCell ref="R77:T77"/>
    <mergeCell ref="U77:V77"/>
    <mergeCell ref="W77:Y77"/>
    <mergeCell ref="Z76:AB76"/>
    <mergeCell ref="AC76:AD76"/>
    <mergeCell ref="AE76:AG76"/>
    <mergeCell ref="AH76:AJ76"/>
    <mergeCell ref="AK76:AL76"/>
    <mergeCell ref="AM76:AO76"/>
    <mergeCell ref="AP75:AR75"/>
    <mergeCell ref="AS75:AT75"/>
    <mergeCell ref="AU75:AW75"/>
    <mergeCell ref="AX75:AZ75"/>
    <mergeCell ref="A76:D76"/>
    <mergeCell ref="M76:N76"/>
    <mergeCell ref="O76:Q76"/>
    <mergeCell ref="R76:T76"/>
    <mergeCell ref="U76:V76"/>
    <mergeCell ref="W76:Y76"/>
    <mergeCell ref="Z75:AB75"/>
    <mergeCell ref="AC75:AD75"/>
    <mergeCell ref="AE75:AG75"/>
    <mergeCell ref="AH75:AJ75"/>
    <mergeCell ref="AK75:AL75"/>
    <mergeCell ref="AM75:AO75"/>
    <mergeCell ref="AP78:AR78"/>
    <mergeCell ref="AS78:AT78"/>
    <mergeCell ref="AU78:AW78"/>
    <mergeCell ref="AX78:AZ78"/>
    <mergeCell ref="A79:D79"/>
    <mergeCell ref="M79:N79"/>
    <mergeCell ref="O79:Q79"/>
    <mergeCell ref="R79:T79"/>
    <mergeCell ref="U79:V79"/>
    <mergeCell ref="W79:Y79"/>
    <mergeCell ref="Z78:AB78"/>
    <mergeCell ref="AC78:AD78"/>
    <mergeCell ref="AE78:AG78"/>
    <mergeCell ref="AH78:AJ78"/>
    <mergeCell ref="AK78:AL78"/>
    <mergeCell ref="AM78:AO78"/>
    <mergeCell ref="AP77:AR77"/>
    <mergeCell ref="AS77:AT77"/>
    <mergeCell ref="AU77:AW77"/>
    <mergeCell ref="AX77:AZ77"/>
    <mergeCell ref="A78:D78"/>
    <mergeCell ref="M78:N78"/>
    <mergeCell ref="O78:Q78"/>
    <mergeCell ref="R78:T78"/>
    <mergeCell ref="U78:V78"/>
    <mergeCell ref="W78:Y78"/>
    <mergeCell ref="Z77:AB77"/>
    <mergeCell ref="AC77:AD77"/>
    <mergeCell ref="AE77:AG77"/>
    <mergeCell ref="AH77:AJ77"/>
    <mergeCell ref="AK77:AL77"/>
    <mergeCell ref="AM77:AO77"/>
    <mergeCell ref="AP80:AR80"/>
    <mergeCell ref="AS80:AT80"/>
    <mergeCell ref="AU80:AW80"/>
    <mergeCell ref="AX80:AZ80"/>
    <mergeCell ref="A81:L81"/>
    <mergeCell ref="M81:N81"/>
    <mergeCell ref="O81:Q81"/>
    <mergeCell ref="R81:T81"/>
    <mergeCell ref="U81:V81"/>
    <mergeCell ref="W81:Y81"/>
    <mergeCell ref="Z80:AB80"/>
    <mergeCell ref="AC80:AD80"/>
    <mergeCell ref="AE80:AG80"/>
    <mergeCell ref="AH80:AJ80"/>
    <mergeCell ref="AK80:AL80"/>
    <mergeCell ref="AM80:AO80"/>
    <mergeCell ref="AP79:AR79"/>
    <mergeCell ref="AS79:AT79"/>
    <mergeCell ref="AU79:AW79"/>
    <mergeCell ref="AX79:AZ79"/>
    <mergeCell ref="A80:D80"/>
    <mergeCell ref="M80:N80"/>
    <mergeCell ref="O80:Q80"/>
    <mergeCell ref="R80:T80"/>
    <mergeCell ref="U80:V80"/>
    <mergeCell ref="W80:Y80"/>
    <mergeCell ref="Z79:AB79"/>
    <mergeCell ref="AC79:AD79"/>
    <mergeCell ref="AE79:AG79"/>
    <mergeCell ref="AH79:AJ79"/>
    <mergeCell ref="AK79:AL79"/>
    <mergeCell ref="AM79:AO79"/>
    <mergeCell ref="A83:D83"/>
    <mergeCell ref="M83:N83"/>
    <mergeCell ref="O83:Q83"/>
    <mergeCell ref="R83:T83"/>
    <mergeCell ref="U83:V83"/>
    <mergeCell ref="W83:Y83"/>
    <mergeCell ref="AP81:AR81"/>
    <mergeCell ref="AS81:AT81"/>
    <mergeCell ref="AU81:AW81"/>
    <mergeCell ref="AX81:AZ81"/>
    <mergeCell ref="A82:D82"/>
    <mergeCell ref="E82:AZ82"/>
    <mergeCell ref="Z81:AB81"/>
    <mergeCell ref="AC81:AD81"/>
    <mergeCell ref="AE81:AG81"/>
    <mergeCell ref="AH81:AJ81"/>
    <mergeCell ref="AK81:AL81"/>
    <mergeCell ref="AM81:AO81"/>
    <mergeCell ref="AP84:AR84"/>
    <mergeCell ref="AS84:AT84"/>
    <mergeCell ref="AU84:AW84"/>
    <mergeCell ref="AX84:AZ84"/>
    <mergeCell ref="A85:D85"/>
    <mergeCell ref="M85:N85"/>
    <mergeCell ref="O85:Q85"/>
    <mergeCell ref="R85:T85"/>
    <mergeCell ref="U85:V85"/>
    <mergeCell ref="W85:Y85"/>
    <mergeCell ref="Z84:AB84"/>
    <mergeCell ref="AC84:AD84"/>
    <mergeCell ref="AE84:AG84"/>
    <mergeCell ref="AH84:AJ84"/>
    <mergeCell ref="AK84:AL84"/>
    <mergeCell ref="AM84:AO84"/>
    <mergeCell ref="AP83:AR83"/>
    <mergeCell ref="AS83:AT83"/>
    <mergeCell ref="AU83:AW83"/>
    <mergeCell ref="AX83:AZ83"/>
    <mergeCell ref="A84:D84"/>
    <mergeCell ref="M84:N84"/>
    <mergeCell ref="O84:Q84"/>
    <mergeCell ref="R84:T84"/>
    <mergeCell ref="U84:V84"/>
    <mergeCell ref="W84:Y84"/>
    <mergeCell ref="Z83:AB83"/>
    <mergeCell ref="AC83:AD83"/>
    <mergeCell ref="AE83:AG83"/>
    <mergeCell ref="AH83:AJ83"/>
    <mergeCell ref="AK83:AL83"/>
    <mergeCell ref="AM83:AO83"/>
    <mergeCell ref="AP86:AR86"/>
    <mergeCell ref="AS86:AT86"/>
    <mergeCell ref="AU86:AW86"/>
    <mergeCell ref="AX86:AZ86"/>
    <mergeCell ref="A87:D87"/>
    <mergeCell ref="M87:N87"/>
    <mergeCell ref="O87:Q87"/>
    <mergeCell ref="R87:T87"/>
    <mergeCell ref="U87:V87"/>
    <mergeCell ref="W87:Y87"/>
    <mergeCell ref="Z86:AB86"/>
    <mergeCell ref="AC86:AD86"/>
    <mergeCell ref="AE86:AG86"/>
    <mergeCell ref="AH86:AJ86"/>
    <mergeCell ref="AK86:AL86"/>
    <mergeCell ref="AM86:AO86"/>
    <mergeCell ref="AP85:AR85"/>
    <mergeCell ref="AS85:AT85"/>
    <mergeCell ref="AU85:AW85"/>
    <mergeCell ref="AX85:AZ85"/>
    <mergeCell ref="A86:D86"/>
    <mergeCell ref="M86:N86"/>
    <mergeCell ref="O86:Q86"/>
    <mergeCell ref="R86:T86"/>
    <mergeCell ref="U86:V86"/>
    <mergeCell ref="W86:Y86"/>
    <mergeCell ref="Z85:AB85"/>
    <mergeCell ref="AC85:AD85"/>
    <mergeCell ref="AE85:AG85"/>
    <mergeCell ref="AH85:AJ85"/>
    <mergeCell ref="AK85:AL85"/>
    <mergeCell ref="AM85:AO85"/>
    <mergeCell ref="AP88:AR88"/>
    <mergeCell ref="AS88:AT88"/>
    <mergeCell ref="AU88:AW88"/>
    <mergeCell ref="AX88:AZ88"/>
    <mergeCell ref="A89:L89"/>
    <mergeCell ref="M89:N89"/>
    <mergeCell ref="O89:Q89"/>
    <mergeCell ref="R89:T89"/>
    <mergeCell ref="U89:V89"/>
    <mergeCell ref="W89:Y89"/>
    <mergeCell ref="Z88:AB88"/>
    <mergeCell ref="AC88:AD88"/>
    <mergeCell ref="AE88:AG88"/>
    <mergeCell ref="AH88:AJ88"/>
    <mergeCell ref="AK88:AL88"/>
    <mergeCell ref="AM88:AO88"/>
    <mergeCell ref="AP87:AR87"/>
    <mergeCell ref="AS87:AT87"/>
    <mergeCell ref="AU87:AW87"/>
    <mergeCell ref="AX87:AZ87"/>
    <mergeCell ref="A88:D88"/>
    <mergeCell ref="M88:N88"/>
    <mergeCell ref="O88:Q88"/>
    <mergeCell ref="R88:T88"/>
    <mergeCell ref="U88:V88"/>
    <mergeCell ref="W88:Y88"/>
    <mergeCell ref="Z87:AB87"/>
    <mergeCell ref="AC87:AD87"/>
    <mergeCell ref="AE87:AG87"/>
    <mergeCell ref="AH87:AJ87"/>
    <mergeCell ref="AK87:AL87"/>
    <mergeCell ref="AM87:AO87"/>
    <mergeCell ref="A91:D91"/>
    <mergeCell ref="M91:N91"/>
    <mergeCell ref="O91:Q91"/>
    <mergeCell ref="R91:T91"/>
    <mergeCell ref="U91:V91"/>
    <mergeCell ref="W91:Y91"/>
    <mergeCell ref="AP89:AR89"/>
    <mergeCell ref="AS89:AT89"/>
    <mergeCell ref="AU89:AW89"/>
    <mergeCell ref="AX89:AZ89"/>
    <mergeCell ref="A90:D90"/>
    <mergeCell ref="E90:AZ90"/>
    <mergeCell ref="Z89:AB89"/>
    <mergeCell ref="AC89:AD89"/>
    <mergeCell ref="AE89:AG89"/>
    <mergeCell ref="AH89:AJ89"/>
    <mergeCell ref="AK89:AL89"/>
    <mergeCell ref="AM89:AO89"/>
    <mergeCell ref="AP92:AR92"/>
    <mergeCell ref="AS92:AT92"/>
    <mergeCell ref="AU92:AW92"/>
    <mergeCell ref="AX92:AZ92"/>
    <mergeCell ref="A93:D93"/>
    <mergeCell ref="M93:N93"/>
    <mergeCell ref="O93:Q93"/>
    <mergeCell ref="R93:T93"/>
    <mergeCell ref="U93:V93"/>
    <mergeCell ref="W93:Y93"/>
    <mergeCell ref="Z92:AB92"/>
    <mergeCell ref="AC92:AD92"/>
    <mergeCell ref="AE92:AG92"/>
    <mergeCell ref="AH92:AJ92"/>
    <mergeCell ref="AK92:AL92"/>
    <mergeCell ref="AM92:AO92"/>
    <mergeCell ref="AP91:AR91"/>
    <mergeCell ref="AS91:AT91"/>
    <mergeCell ref="AU91:AW91"/>
    <mergeCell ref="AX91:AZ91"/>
    <mergeCell ref="A92:D92"/>
    <mergeCell ref="M92:N92"/>
    <mergeCell ref="O92:Q92"/>
    <mergeCell ref="R92:T92"/>
    <mergeCell ref="U92:V92"/>
    <mergeCell ref="W92:Y92"/>
    <mergeCell ref="Z91:AB91"/>
    <mergeCell ref="AC91:AD91"/>
    <mergeCell ref="AE91:AG91"/>
    <mergeCell ref="AH91:AJ91"/>
    <mergeCell ref="AK91:AL91"/>
    <mergeCell ref="AM91:AO91"/>
    <mergeCell ref="AP94:AR94"/>
    <mergeCell ref="AS94:AT94"/>
    <mergeCell ref="AU94:AW94"/>
    <mergeCell ref="AX94:AZ94"/>
    <mergeCell ref="A95:D95"/>
    <mergeCell ref="M95:N95"/>
    <mergeCell ref="O95:Q95"/>
    <mergeCell ref="R95:T95"/>
    <mergeCell ref="U95:V95"/>
    <mergeCell ref="W95:Y95"/>
    <mergeCell ref="Z94:AB94"/>
    <mergeCell ref="AC94:AD94"/>
    <mergeCell ref="AE94:AG94"/>
    <mergeCell ref="AH94:AJ94"/>
    <mergeCell ref="AK94:AL94"/>
    <mergeCell ref="AM94:AO94"/>
    <mergeCell ref="AP93:AR93"/>
    <mergeCell ref="AS93:AT93"/>
    <mergeCell ref="AU93:AW93"/>
    <mergeCell ref="AX93:AZ93"/>
    <mergeCell ref="A94:D94"/>
    <mergeCell ref="M94:N94"/>
    <mergeCell ref="O94:Q94"/>
    <mergeCell ref="R94:T94"/>
    <mergeCell ref="U94:V94"/>
    <mergeCell ref="W94:Y94"/>
    <mergeCell ref="Z93:AB93"/>
    <mergeCell ref="AC93:AD93"/>
    <mergeCell ref="AE93:AG93"/>
    <mergeCell ref="AH93:AJ93"/>
    <mergeCell ref="AK93:AL93"/>
    <mergeCell ref="AM93:AO93"/>
    <mergeCell ref="AP96:AR96"/>
    <mergeCell ref="AS96:AT96"/>
    <mergeCell ref="AU96:AW96"/>
    <mergeCell ref="AX96:AZ96"/>
    <mergeCell ref="A97:L97"/>
    <mergeCell ref="M97:N97"/>
    <mergeCell ref="O97:Q97"/>
    <mergeCell ref="R97:T97"/>
    <mergeCell ref="U97:V97"/>
    <mergeCell ref="W97:Y97"/>
    <mergeCell ref="Z96:AB96"/>
    <mergeCell ref="AC96:AD96"/>
    <mergeCell ref="AE96:AG96"/>
    <mergeCell ref="AH96:AJ96"/>
    <mergeCell ref="AK96:AL96"/>
    <mergeCell ref="AM96:AO96"/>
    <mergeCell ref="AP95:AR95"/>
    <mergeCell ref="AS95:AT95"/>
    <mergeCell ref="AU95:AW95"/>
    <mergeCell ref="AX95:AZ95"/>
    <mergeCell ref="A96:L96"/>
    <mergeCell ref="M96:N96"/>
    <mergeCell ref="O96:Q96"/>
    <mergeCell ref="R96:T96"/>
    <mergeCell ref="U96:V96"/>
    <mergeCell ref="W96:Y96"/>
    <mergeCell ref="Z95:AB95"/>
    <mergeCell ref="AC95:AD95"/>
    <mergeCell ref="AE95:AG95"/>
    <mergeCell ref="AH95:AJ95"/>
    <mergeCell ref="AK95:AL95"/>
    <mergeCell ref="AM95:AO95"/>
    <mergeCell ref="AS99:AZ99"/>
    <mergeCell ref="AP97:AR97"/>
    <mergeCell ref="AS97:AT97"/>
    <mergeCell ref="AU97:AW97"/>
    <mergeCell ref="AX97:AZ97"/>
    <mergeCell ref="A98:AR98"/>
    <mergeCell ref="A99:L99"/>
    <mergeCell ref="M99:T99"/>
    <mergeCell ref="U99:AB99"/>
    <mergeCell ref="AC99:AJ99"/>
    <mergeCell ref="AK99:AR99"/>
    <mergeCell ref="Z97:AB97"/>
    <mergeCell ref="AC97:AD97"/>
    <mergeCell ref="AE97:AG97"/>
    <mergeCell ref="AH97:AJ97"/>
    <mergeCell ref="AK97:AL97"/>
    <mergeCell ref="AM97:AO9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workbookViewId="0">
      <pane ySplit="3" topLeftCell="A4" activePane="bottomLeft" state="frozenSplit"/>
      <selection pane="bottomLeft" activeCell="U63" sqref="U63:V63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265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266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29" t="s">
        <v>1</v>
      </c>
      <c r="B5" s="132"/>
      <c r="C5" s="132"/>
      <c r="D5" s="30"/>
      <c r="E5" s="31" t="s">
        <v>267</v>
      </c>
      <c r="F5" s="30"/>
      <c r="G5" s="132"/>
      <c r="H5" s="132"/>
      <c r="I5" s="132"/>
      <c r="J5" s="132"/>
      <c r="K5" s="132"/>
      <c r="L5" s="32"/>
      <c r="M5" s="129" t="s">
        <v>9</v>
      </c>
      <c r="N5" s="130"/>
      <c r="O5" s="130" t="s">
        <v>10</v>
      </c>
      <c r="P5" s="130"/>
      <c r="Q5" s="130" t="s">
        <v>11</v>
      </c>
      <c r="R5" s="130"/>
      <c r="S5" s="130" t="s">
        <v>28</v>
      </c>
      <c r="T5" s="131"/>
      <c r="U5" s="129" t="s">
        <v>9</v>
      </c>
      <c r="V5" s="130"/>
      <c r="W5" s="130" t="s">
        <v>10</v>
      </c>
      <c r="X5" s="130"/>
      <c r="Y5" s="130" t="s">
        <v>11</v>
      </c>
      <c r="Z5" s="130"/>
      <c r="AA5" s="130" t="s">
        <v>28</v>
      </c>
      <c r="AB5" s="131"/>
      <c r="AC5" s="129" t="s">
        <v>9</v>
      </c>
      <c r="AD5" s="130"/>
      <c r="AE5" s="130" t="s">
        <v>10</v>
      </c>
      <c r="AF5" s="130"/>
      <c r="AG5" s="130" t="s">
        <v>11</v>
      </c>
      <c r="AH5" s="130"/>
      <c r="AI5" s="130" t="s">
        <v>28</v>
      </c>
      <c r="AJ5" s="131"/>
      <c r="AK5" s="129" t="s">
        <v>9</v>
      </c>
      <c r="AL5" s="130"/>
      <c r="AM5" s="130" t="s">
        <v>10</v>
      </c>
      <c r="AN5" s="130"/>
      <c r="AO5" s="130" t="s">
        <v>11</v>
      </c>
      <c r="AP5" s="130"/>
      <c r="AQ5" s="130" t="s">
        <v>28</v>
      </c>
      <c r="AR5" s="131"/>
      <c r="AS5" s="129" t="s">
        <v>9</v>
      </c>
      <c r="AT5" s="130"/>
      <c r="AU5" s="130" t="s">
        <v>10</v>
      </c>
      <c r="AV5" s="130"/>
      <c r="AW5" s="130" t="s">
        <v>11</v>
      </c>
      <c r="AX5" s="130"/>
      <c r="AY5" s="130" t="s">
        <v>28</v>
      </c>
      <c r="AZ5" s="131"/>
    </row>
    <row r="6" spans="1:52" x14ac:dyDescent="0.2">
      <c r="A6" s="254" t="s">
        <v>268</v>
      </c>
      <c r="B6" s="255"/>
      <c r="C6" s="255"/>
      <c r="D6" s="256"/>
      <c r="E6" s="257" t="s">
        <v>38</v>
      </c>
      <c r="F6" s="256"/>
      <c r="G6" s="255"/>
      <c r="H6" s="255"/>
      <c r="I6" s="255"/>
      <c r="J6" s="255"/>
      <c r="K6" s="255"/>
      <c r="L6" s="258"/>
      <c r="M6" s="43">
        <v>0</v>
      </c>
      <c r="N6" s="39"/>
      <c r="O6" s="204">
        <v>0</v>
      </c>
      <c r="P6" s="204"/>
      <c r="Q6" s="204">
        <v>0</v>
      </c>
      <c r="R6" s="204"/>
      <c r="S6" s="204">
        <v>0</v>
      </c>
      <c r="T6" s="248"/>
      <c r="U6" s="43">
        <v>0</v>
      </c>
      <c r="V6" s="39"/>
      <c r="W6" s="204">
        <v>0</v>
      </c>
      <c r="X6" s="204"/>
      <c r="Y6" s="204">
        <v>0</v>
      </c>
      <c r="Z6" s="204"/>
      <c r="AA6" s="204">
        <v>0</v>
      </c>
      <c r="AB6" s="248"/>
      <c r="AC6" s="43">
        <v>0</v>
      </c>
      <c r="AD6" s="39"/>
      <c r="AE6" s="204">
        <v>0</v>
      </c>
      <c r="AF6" s="204"/>
      <c r="AG6" s="204">
        <v>0</v>
      </c>
      <c r="AH6" s="204"/>
      <c r="AI6" s="204">
        <v>0</v>
      </c>
      <c r="AJ6" s="248"/>
      <c r="AK6" s="43">
        <v>0</v>
      </c>
      <c r="AL6" s="39"/>
      <c r="AM6" s="204">
        <v>0</v>
      </c>
      <c r="AN6" s="204"/>
      <c r="AO6" s="204">
        <v>0</v>
      </c>
      <c r="AP6" s="204"/>
      <c r="AQ6" s="204">
        <v>0</v>
      </c>
      <c r="AR6" s="248"/>
      <c r="AS6" s="43">
        <v>0</v>
      </c>
      <c r="AT6" s="39"/>
      <c r="AU6" s="204">
        <v>0</v>
      </c>
      <c r="AV6" s="204"/>
      <c r="AW6" s="204">
        <v>0</v>
      </c>
      <c r="AX6" s="204"/>
      <c r="AY6" s="204">
        <v>0</v>
      </c>
      <c r="AZ6" s="248"/>
    </row>
    <row r="7" spans="1:52" ht="13.5" thickBot="1" x14ac:dyDescent="0.25">
      <c r="A7" s="249" t="s">
        <v>269</v>
      </c>
      <c r="B7" s="250"/>
      <c r="C7" s="250"/>
      <c r="D7" s="251"/>
      <c r="E7" s="252" t="s">
        <v>41</v>
      </c>
      <c r="F7" s="251"/>
      <c r="G7" s="250"/>
      <c r="H7" s="250"/>
      <c r="I7" s="250"/>
      <c r="J7" s="250"/>
      <c r="K7" s="250"/>
      <c r="L7" s="253"/>
      <c r="M7" s="246">
        <v>0</v>
      </c>
      <c r="N7" s="247"/>
      <c r="O7" s="241">
        <v>0</v>
      </c>
      <c r="P7" s="241"/>
      <c r="Q7" s="241">
        <v>0</v>
      </c>
      <c r="R7" s="241"/>
      <c r="S7" s="241">
        <v>0</v>
      </c>
      <c r="T7" s="242"/>
      <c r="U7" s="246">
        <v>0</v>
      </c>
      <c r="V7" s="247"/>
      <c r="W7" s="241">
        <v>0</v>
      </c>
      <c r="X7" s="241"/>
      <c r="Y7" s="241">
        <v>0</v>
      </c>
      <c r="Z7" s="241"/>
      <c r="AA7" s="241">
        <v>0</v>
      </c>
      <c r="AB7" s="242"/>
      <c r="AC7" s="246">
        <v>0</v>
      </c>
      <c r="AD7" s="247"/>
      <c r="AE7" s="241">
        <v>0</v>
      </c>
      <c r="AF7" s="241"/>
      <c r="AG7" s="241">
        <v>0</v>
      </c>
      <c r="AH7" s="241"/>
      <c r="AI7" s="241">
        <v>0</v>
      </c>
      <c r="AJ7" s="242"/>
      <c r="AK7" s="246">
        <v>0</v>
      </c>
      <c r="AL7" s="247"/>
      <c r="AM7" s="241">
        <v>0</v>
      </c>
      <c r="AN7" s="241"/>
      <c r="AO7" s="241">
        <v>0</v>
      </c>
      <c r="AP7" s="241"/>
      <c r="AQ7" s="241">
        <v>0</v>
      </c>
      <c r="AR7" s="242"/>
      <c r="AS7" s="246">
        <v>0</v>
      </c>
      <c r="AT7" s="247"/>
      <c r="AU7" s="241">
        <v>0</v>
      </c>
      <c r="AV7" s="241"/>
      <c r="AW7" s="241">
        <v>0</v>
      </c>
      <c r="AX7" s="241"/>
      <c r="AY7" s="241">
        <v>0</v>
      </c>
      <c r="AZ7" s="242"/>
    </row>
    <row r="8" spans="1:52" ht="13.5" thickBot="1" x14ac:dyDescent="0.25">
      <c r="A8" s="243" t="s">
        <v>19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5"/>
      <c r="M8" s="239">
        <f>SUM(M6:N7)</f>
        <v>0</v>
      </c>
      <c r="N8" s="240"/>
      <c r="O8" s="237">
        <f>SUM(O6:P7)</f>
        <v>0</v>
      </c>
      <c r="P8" s="237"/>
      <c r="Q8" s="237">
        <f>SUM(Q6:R7)</f>
        <v>0</v>
      </c>
      <c r="R8" s="237"/>
      <c r="S8" s="237"/>
      <c r="T8" s="238"/>
      <c r="U8" s="239">
        <f>SUM(U6:V7)</f>
        <v>0</v>
      </c>
      <c r="V8" s="240"/>
      <c r="W8" s="237">
        <f>SUM(W6:X7)</f>
        <v>0</v>
      </c>
      <c r="X8" s="237"/>
      <c r="Y8" s="237">
        <f>SUM(Y6:Z7)</f>
        <v>0</v>
      </c>
      <c r="Z8" s="237"/>
      <c r="AA8" s="237"/>
      <c r="AB8" s="238"/>
      <c r="AC8" s="239">
        <f>SUM(AC6:AD7)</f>
        <v>0</v>
      </c>
      <c r="AD8" s="240"/>
      <c r="AE8" s="237">
        <f>SUM(AE6:AF7)</f>
        <v>0</v>
      </c>
      <c r="AF8" s="237"/>
      <c r="AG8" s="237">
        <f>SUM(AG6:AH7)</f>
        <v>0</v>
      </c>
      <c r="AH8" s="237"/>
      <c r="AI8" s="237"/>
      <c r="AJ8" s="238"/>
      <c r="AK8" s="239">
        <f>SUM(AK6:AL7)</f>
        <v>0</v>
      </c>
      <c r="AL8" s="240"/>
      <c r="AM8" s="237">
        <f>SUM(AM6:AN7)</f>
        <v>0</v>
      </c>
      <c r="AN8" s="237"/>
      <c r="AO8" s="237">
        <f>SUM(AO6:AP7)</f>
        <v>0</v>
      </c>
      <c r="AP8" s="237"/>
      <c r="AQ8" s="237"/>
      <c r="AR8" s="238"/>
      <c r="AS8" s="239">
        <f>SUM(AS6:AT7)</f>
        <v>0</v>
      </c>
      <c r="AT8" s="240"/>
      <c r="AU8" s="237">
        <f>SUM(AU6:AV7)</f>
        <v>0</v>
      </c>
      <c r="AV8" s="237"/>
      <c r="AW8" s="237">
        <f>SUM(AW6:AX7)</f>
        <v>0</v>
      </c>
      <c r="AX8" s="237"/>
      <c r="AY8" s="237"/>
      <c r="AZ8" s="238"/>
    </row>
    <row r="9" spans="1:52" ht="30" customHeight="1" thickBot="1" x14ac:dyDescent="0.25">
      <c r="A9" s="128" t="s"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</row>
    <row r="10" spans="1:52" ht="15.75" customHeight="1" thickBot="1" x14ac:dyDescent="0.25">
      <c r="A10" s="19" t="s">
        <v>1</v>
      </c>
      <c r="B10" s="20" t="s">
        <v>2</v>
      </c>
      <c r="C10" s="20" t="s">
        <v>3</v>
      </c>
      <c r="D10" s="14" t="s">
        <v>4</v>
      </c>
      <c r="E10" s="29" t="s">
        <v>5</v>
      </c>
      <c r="F10" s="30"/>
      <c r="G10" s="31" t="s">
        <v>6</v>
      </c>
      <c r="H10" s="30"/>
      <c r="I10" s="31" t="s">
        <v>7</v>
      </c>
      <c r="J10" s="30"/>
      <c r="K10" s="31" t="s">
        <v>8</v>
      </c>
      <c r="L10" s="32"/>
      <c r="M10" s="29" t="s">
        <v>9</v>
      </c>
      <c r="N10" s="30"/>
      <c r="O10" s="31" t="s">
        <v>10</v>
      </c>
      <c r="P10" s="30"/>
      <c r="Q10" s="31" t="s">
        <v>11</v>
      </c>
      <c r="R10" s="30"/>
      <c r="S10" s="31" t="s">
        <v>12</v>
      </c>
      <c r="T10" s="32"/>
      <c r="U10" s="29" t="s">
        <v>9</v>
      </c>
      <c r="V10" s="30"/>
      <c r="W10" s="31" t="s">
        <v>10</v>
      </c>
      <c r="X10" s="30"/>
      <c r="Y10" s="31" t="s">
        <v>11</v>
      </c>
      <c r="Z10" s="30"/>
      <c r="AA10" s="31" t="s">
        <v>12</v>
      </c>
      <c r="AB10" s="32"/>
      <c r="AC10" s="29" t="s">
        <v>9</v>
      </c>
      <c r="AD10" s="30"/>
      <c r="AE10" s="31" t="s">
        <v>10</v>
      </c>
      <c r="AF10" s="30"/>
      <c r="AG10" s="31" t="s">
        <v>11</v>
      </c>
      <c r="AH10" s="30"/>
      <c r="AI10" s="31" t="s">
        <v>12</v>
      </c>
      <c r="AJ10" s="32"/>
      <c r="AK10" s="29" t="s">
        <v>9</v>
      </c>
      <c r="AL10" s="30"/>
      <c r="AM10" s="31" t="s">
        <v>10</v>
      </c>
      <c r="AN10" s="30"/>
      <c r="AO10" s="31" t="s">
        <v>11</v>
      </c>
      <c r="AP10" s="30"/>
      <c r="AQ10" s="31" t="s">
        <v>12</v>
      </c>
      <c r="AR10" s="32"/>
      <c r="AS10" s="29" t="s">
        <v>9</v>
      </c>
      <c r="AT10" s="30"/>
      <c r="AU10" s="31" t="s">
        <v>10</v>
      </c>
      <c r="AV10" s="30"/>
      <c r="AW10" s="31" t="s">
        <v>11</v>
      </c>
      <c r="AX10" s="30"/>
      <c r="AY10" s="31" t="s">
        <v>12</v>
      </c>
      <c r="AZ10" s="32"/>
    </row>
    <row r="11" spans="1:52" x14ac:dyDescent="0.2">
      <c r="A11" s="15" t="s">
        <v>13</v>
      </c>
      <c r="B11" s="18">
        <v>6.3000001907348633</v>
      </c>
      <c r="C11" s="16">
        <v>2.0000000949949026E-3</v>
      </c>
      <c r="D11" s="1">
        <v>1.9999999552965164E-2</v>
      </c>
      <c r="E11" s="33">
        <v>110</v>
      </c>
      <c r="F11" s="34"/>
      <c r="G11" s="205" t="s">
        <v>46</v>
      </c>
      <c r="H11" s="205"/>
      <c r="I11" s="36">
        <v>4.3999999761581421E-2</v>
      </c>
      <c r="J11" s="36"/>
      <c r="K11" s="36">
        <v>10.399999618530273</v>
      </c>
      <c r="L11" s="37"/>
      <c r="M11" s="38"/>
      <c r="N11" s="39"/>
      <c r="O11" s="40">
        <f>M17</f>
        <v>1.4462304428601072</v>
      </c>
      <c r="P11" s="40"/>
      <c r="Q11" s="40">
        <f>R17</f>
        <v>1.402994338507882</v>
      </c>
      <c r="R11" s="40"/>
      <c r="S11" s="41">
        <f>IF(O11=0,0,COS(ATAN(Q11/O11)))</f>
        <v>0.71775427344975418</v>
      </c>
      <c r="T11" s="42"/>
      <c r="U11" s="43"/>
      <c r="V11" s="39"/>
      <c r="W11" s="40">
        <f>U17</f>
        <v>0.60265453638562927</v>
      </c>
      <c r="X11" s="40"/>
      <c r="Y11" s="40">
        <f>Z17</f>
        <v>0.50974627418812013</v>
      </c>
      <c r="Z11" s="40"/>
      <c r="AA11" s="41">
        <f>IF(W11=0,0,COS(ATAN(Y11/W11)))</f>
        <v>0.76350632979780275</v>
      </c>
      <c r="AB11" s="42"/>
      <c r="AC11" s="43"/>
      <c r="AD11" s="39"/>
      <c r="AE11" s="40">
        <f>AC17</f>
        <v>0.60265453638562927</v>
      </c>
      <c r="AF11" s="40"/>
      <c r="AG11" s="40">
        <f>AH17</f>
        <v>0.50974627418812013</v>
      </c>
      <c r="AH11" s="40"/>
      <c r="AI11" s="41">
        <f>IF(AE11=0,0,COS(ATAN(AG11/AE11)))</f>
        <v>0.76350632979780275</v>
      </c>
      <c r="AJ11" s="42"/>
      <c r="AK11" s="43"/>
      <c r="AL11" s="39"/>
      <c r="AM11" s="40">
        <f>AK17</f>
        <v>0.72297381556644646</v>
      </c>
      <c r="AN11" s="40"/>
      <c r="AO11" s="40">
        <f>AP17</f>
        <v>0.6345005950049083</v>
      </c>
      <c r="AP11" s="40"/>
      <c r="AQ11" s="41">
        <f>IF(AM11=0,0,COS(ATAN(AO11/AM11)))</f>
        <v>0.75159776160740166</v>
      </c>
      <c r="AR11" s="42"/>
      <c r="AS11" s="43"/>
      <c r="AT11" s="39"/>
      <c r="AU11" s="40">
        <f>AS17</f>
        <v>1.8071881606223623</v>
      </c>
      <c r="AV11" s="40"/>
      <c r="AW11" s="40">
        <f>AX17</f>
        <v>1.2972571839764684</v>
      </c>
      <c r="AX11" s="40"/>
      <c r="AY11" s="41">
        <f>IF(AU11=0,0,COS(ATAN(AW11/AU11)))</f>
        <v>0.81236871700115243</v>
      </c>
      <c r="AZ11" s="42"/>
    </row>
    <row r="12" spans="1:52" x14ac:dyDescent="0.2">
      <c r="A12" s="49"/>
      <c r="B12" s="50"/>
      <c r="C12" s="50"/>
      <c r="D12" s="51"/>
      <c r="E12" s="54">
        <v>6</v>
      </c>
      <c r="F12" s="55"/>
      <c r="G12" s="56" t="s">
        <v>270</v>
      </c>
      <c r="H12" s="56"/>
      <c r="I12" s="57">
        <f>I11</f>
        <v>4.3999999761581421E-2</v>
      </c>
      <c r="J12" s="57"/>
      <c r="K12" s="57">
        <f>K11</f>
        <v>10.399999618530273</v>
      </c>
      <c r="L12" s="58"/>
      <c r="M12" s="203">
        <f>IF(OR(M21=0,O12=0),0,ABS(1000*O12/(SQRT(3)*M21*COS(ATAN(Q12/O12)))))</f>
        <v>179.02060080320538</v>
      </c>
      <c r="N12" s="199"/>
      <c r="O12" s="200">
        <v>1.440000057220459</v>
      </c>
      <c r="P12" s="200"/>
      <c r="Q12" s="200">
        <v>1.3200000524520874</v>
      </c>
      <c r="R12" s="200"/>
      <c r="S12" s="201">
        <f>IF(O12=0,0,COS(ATAN(Q12/O12)))</f>
        <v>0.73715414020074144</v>
      </c>
      <c r="T12" s="202"/>
      <c r="U12" s="198">
        <f>IF(OR(U21=0,W12=0),0,ABS(1000*W12/(SQRT(3)*U21*COS(ATAN(Y12/W12)))))</f>
        <v>70.41610376266101</v>
      </c>
      <c r="V12" s="199"/>
      <c r="W12" s="200">
        <v>0.60000002384185791</v>
      </c>
      <c r="X12" s="200"/>
      <c r="Y12" s="200">
        <v>0.47999998927116394</v>
      </c>
      <c r="Z12" s="200"/>
      <c r="AA12" s="201">
        <f>IF(W12=0,0,COS(ATAN(Y12/W12)))</f>
        <v>0.78086882836311422</v>
      </c>
      <c r="AB12" s="202"/>
      <c r="AC12" s="198">
        <f>IF(OR(AC21=0,AE12=0),0,ABS(1000*AE12/(SQRT(3)*AC21*COS(ATAN(AG12/AE12)))))</f>
        <v>70.41610376266101</v>
      </c>
      <c r="AD12" s="199"/>
      <c r="AE12" s="200">
        <v>0.60000002384185791</v>
      </c>
      <c r="AF12" s="200"/>
      <c r="AG12" s="200">
        <v>0.47999998927116394</v>
      </c>
      <c r="AH12" s="200"/>
      <c r="AI12" s="201">
        <f>IF(AE12=0,0,COS(ATAN(AG12/AE12)))</f>
        <v>0.78086882836311422</v>
      </c>
      <c r="AJ12" s="202"/>
      <c r="AK12" s="198">
        <f>IF(OR(AK21=0,AM12=0),0,ABS(1000*AM12/(SQRT(3)*AK21*COS(ATAN(AO12/AM12)))))</f>
        <v>85.890472294955273</v>
      </c>
      <c r="AL12" s="199"/>
      <c r="AM12" s="200">
        <v>0.72000002861022949</v>
      </c>
      <c r="AN12" s="200"/>
      <c r="AO12" s="200">
        <v>0.60000002384185791</v>
      </c>
      <c r="AP12" s="200"/>
      <c r="AQ12" s="201">
        <f>IF(AM12=0,0,COS(ATAN(AO12/AM12)))</f>
        <v>0.76822127959737585</v>
      </c>
      <c r="AR12" s="202"/>
      <c r="AS12" s="198">
        <f>IF(OR(AS21=0,AU12=0),0,ABS(1000*AU12/(SQRT(3)*AS21*COS(ATAN(AW12/AU12)))))</f>
        <v>198.25389749686428</v>
      </c>
      <c r="AT12" s="199"/>
      <c r="AU12" s="200">
        <v>1.7999999523162842</v>
      </c>
      <c r="AV12" s="200"/>
      <c r="AW12" s="200">
        <v>1.2000000476837158</v>
      </c>
      <c r="AX12" s="200"/>
      <c r="AY12" s="201">
        <f>IF(AU12=0,0,COS(ATAN(AW12/AU12)))</f>
        <v>0.83205027738260817</v>
      </c>
      <c r="AZ12" s="202"/>
    </row>
    <row r="13" spans="1:52" ht="15.75" customHeight="1" thickBot="1" x14ac:dyDescent="0.25">
      <c r="A13" s="52"/>
      <c r="B13" s="53"/>
      <c r="C13" s="53"/>
      <c r="D13" s="53"/>
      <c r="E13" s="60" t="s">
        <v>15</v>
      </c>
      <c r="F13" s="61"/>
      <c r="G13" s="61"/>
      <c r="H13" s="61"/>
      <c r="I13" s="61"/>
      <c r="J13" s="61"/>
      <c r="K13" s="61"/>
      <c r="L13" s="62"/>
      <c r="M13" s="61"/>
      <c r="N13" s="61"/>
      <c r="O13" s="61"/>
      <c r="P13" s="63" t="s">
        <v>16</v>
      </c>
      <c r="Q13" s="63"/>
      <c r="R13" s="64"/>
      <c r="S13" s="64"/>
      <c r="T13" s="65"/>
      <c r="U13" s="60"/>
      <c r="V13" s="61"/>
      <c r="W13" s="61"/>
      <c r="X13" s="63" t="s">
        <v>16</v>
      </c>
      <c r="Y13" s="63"/>
      <c r="Z13" s="64"/>
      <c r="AA13" s="64"/>
      <c r="AB13" s="65"/>
      <c r="AC13" s="60"/>
      <c r="AD13" s="61"/>
      <c r="AE13" s="61"/>
      <c r="AF13" s="63" t="s">
        <v>16</v>
      </c>
      <c r="AG13" s="63"/>
      <c r="AH13" s="64"/>
      <c r="AI13" s="64"/>
      <c r="AJ13" s="65"/>
      <c r="AK13" s="60"/>
      <c r="AL13" s="61"/>
      <c r="AM13" s="61"/>
      <c r="AN13" s="63" t="s">
        <v>16</v>
      </c>
      <c r="AO13" s="63"/>
      <c r="AP13" s="64"/>
      <c r="AQ13" s="64"/>
      <c r="AR13" s="65"/>
      <c r="AS13" s="60"/>
      <c r="AT13" s="61"/>
      <c r="AU13" s="61"/>
      <c r="AV13" s="63" t="s">
        <v>16</v>
      </c>
      <c r="AW13" s="63"/>
      <c r="AX13" s="64"/>
      <c r="AY13" s="64"/>
      <c r="AZ13" s="65"/>
    </row>
    <row r="14" spans="1:52" x14ac:dyDescent="0.2">
      <c r="A14" s="66" t="s">
        <v>19</v>
      </c>
      <c r="B14" s="67"/>
      <c r="C14" s="67"/>
      <c r="D14" s="67"/>
      <c r="E14" s="70" t="s">
        <v>47</v>
      </c>
      <c r="F14" s="35"/>
      <c r="G14" s="35"/>
      <c r="H14" s="35"/>
      <c r="I14" s="35"/>
      <c r="J14" s="35"/>
      <c r="K14" s="35"/>
      <c r="L14" s="71"/>
      <c r="M14" s="72">
        <f>SUM(M11)</f>
        <v>0</v>
      </c>
      <c r="N14" s="73"/>
      <c r="O14" s="74">
        <f>SUM(O11)</f>
        <v>1.4462304428601072</v>
      </c>
      <c r="P14" s="73"/>
      <c r="Q14" s="74">
        <f>SUM(Q11)</f>
        <v>1.402994338507882</v>
      </c>
      <c r="R14" s="73"/>
      <c r="S14" s="73"/>
      <c r="T14" s="75"/>
      <c r="U14" s="76">
        <f>SUM(U11)</f>
        <v>0</v>
      </c>
      <c r="V14" s="73"/>
      <c r="W14" s="74">
        <f>SUM(W11)</f>
        <v>0.60265453638562927</v>
      </c>
      <c r="X14" s="73"/>
      <c r="Y14" s="74">
        <f>SUM(Y11)</f>
        <v>0.50974627418812013</v>
      </c>
      <c r="Z14" s="73"/>
      <c r="AA14" s="73"/>
      <c r="AB14" s="75"/>
      <c r="AC14" s="76">
        <f>SUM(AC11)</f>
        <v>0</v>
      </c>
      <c r="AD14" s="73"/>
      <c r="AE14" s="74">
        <f>SUM(AE11)</f>
        <v>0.60265453638562927</v>
      </c>
      <c r="AF14" s="73"/>
      <c r="AG14" s="74">
        <f>SUM(AG11)</f>
        <v>0.50974627418812013</v>
      </c>
      <c r="AH14" s="73"/>
      <c r="AI14" s="73"/>
      <c r="AJ14" s="75"/>
      <c r="AK14" s="76">
        <f>SUM(AK11)</f>
        <v>0</v>
      </c>
      <c r="AL14" s="73"/>
      <c r="AM14" s="74">
        <f>SUM(AM11)</f>
        <v>0.72297381556644646</v>
      </c>
      <c r="AN14" s="73"/>
      <c r="AO14" s="74">
        <f>SUM(AO11)</f>
        <v>0.6345005950049083</v>
      </c>
      <c r="AP14" s="73"/>
      <c r="AQ14" s="73"/>
      <c r="AR14" s="75"/>
      <c r="AS14" s="76">
        <f>SUM(AS11)</f>
        <v>0</v>
      </c>
      <c r="AT14" s="73"/>
      <c r="AU14" s="74">
        <f>SUM(AU11)</f>
        <v>1.8071881606223623</v>
      </c>
      <c r="AV14" s="73"/>
      <c r="AW14" s="74">
        <f>SUM(AW11)</f>
        <v>1.2972571839764684</v>
      </c>
      <c r="AX14" s="73"/>
      <c r="AY14" s="73"/>
      <c r="AZ14" s="75"/>
    </row>
    <row r="15" spans="1:52" ht="13.5" thickBot="1" x14ac:dyDescent="0.25">
      <c r="A15" s="68"/>
      <c r="B15" s="69"/>
      <c r="C15" s="69"/>
      <c r="D15" s="69"/>
      <c r="E15" s="77" t="s">
        <v>20</v>
      </c>
      <c r="F15" s="78"/>
      <c r="G15" s="78"/>
      <c r="H15" s="78"/>
      <c r="I15" s="78"/>
      <c r="J15" s="78"/>
      <c r="K15" s="78"/>
      <c r="L15" s="79"/>
      <c r="M15" s="80">
        <f>SUM(M12)</f>
        <v>179.02060080320538</v>
      </c>
      <c r="N15" s="81"/>
      <c r="O15" s="82">
        <f>SUM(O12)</f>
        <v>1.440000057220459</v>
      </c>
      <c r="P15" s="81"/>
      <c r="Q15" s="82">
        <f>SUM(Q12)</f>
        <v>1.3200000524520874</v>
      </c>
      <c r="R15" s="81"/>
      <c r="S15" s="81"/>
      <c r="T15" s="83"/>
      <c r="U15" s="84">
        <f>SUM(U12)</f>
        <v>70.41610376266101</v>
      </c>
      <c r="V15" s="81"/>
      <c r="W15" s="82">
        <f>SUM(W12)</f>
        <v>0.60000002384185791</v>
      </c>
      <c r="X15" s="81"/>
      <c r="Y15" s="82">
        <f>SUM(Y12)</f>
        <v>0.47999998927116394</v>
      </c>
      <c r="Z15" s="81"/>
      <c r="AA15" s="81"/>
      <c r="AB15" s="83"/>
      <c r="AC15" s="84">
        <f>SUM(AC12)</f>
        <v>70.41610376266101</v>
      </c>
      <c r="AD15" s="81"/>
      <c r="AE15" s="82">
        <f>SUM(AE12)</f>
        <v>0.60000002384185791</v>
      </c>
      <c r="AF15" s="81"/>
      <c r="AG15" s="82">
        <f>SUM(AG12)</f>
        <v>0.47999998927116394</v>
      </c>
      <c r="AH15" s="81"/>
      <c r="AI15" s="81"/>
      <c r="AJ15" s="83"/>
      <c r="AK15" s="84">
        <f>SUM(AK12)</f>
        <v>85.890472294955273</v>
      </c>
      <c r="AL15" s="81"/>
      <c r="AM15" s="82">
        <f>SUM(AM12)</f>
        <v>0.72000002861022949</v>
      </c>
      <c r="AN15" s="81"/>
      <c r="AO15" s="82">
        <f>SUM(AO12)</f>
        <v>0.60000002384185791</v>
      </c>
      <c r="AP15" s="81"/>
      <c r="AQ15" s="81"/>
      <c r="AR15" s="83"/>
      <c r="AS15" s="84">
        <f>SUM(AS12)</f>
        <v>198.25389749686428</v>
      </c>
      <c r="AT15" s="81"/>
      <c r="AU15" s="82">
        <f>SUM(AU12)</f>
        <v>1.7999999523162842</v>
      </c>
      <c r="AV15" s="81"/>
      <c r="AW15" s="82">
        <f>SUM(AW12)</f>
        <v>1.2000000476837158</v>
      </c>
      <c r="AX15" s="81"/>
      <c r="AY15" s="81"/>
      <c r="AZ15" s="83"/>
    </row>
    <row r="16" spans="1:52" ht="13.5" thickBot="1" x14ac:dyDescent="0.25">
      <c r="A16" s="29" t="s">
        <v>21</v>
      </c>
      <c r="B16" s="132"/>
      <c r="C16" s="132"/>
      <c r="D16" s="132"/>
      <c r="E16" s="132" t="s">
        <v>22</v>
      </c>
      <c r="F16" s="132"/>
      <c r="G16" s="132"/>
      <c r="H16" s="132"/>
      <c r="I16" s="234" t="s">
        <v>13</v>
      </c>
      <c r="J16" s="235"/>
      <c r="K16" s="235"/>
      <c r="L16" s="236"/>
      <c r="M16" s="230">
        <f>I11*(POWER(O12,2)+POWER(Q12,2))/POWER(B11,2)</f>
        <v>4.2303855446533751E-3</v>
      </c>
      <c r="N16" s="230"/>
      <c r="O16" s="230"/>
      <c r="P16" s="231" t="s">
        <v>23</v>
      </c>
      <c r="Q16" s="231"/>
      <c r="R16" s="232">
        <f>K11*(POWER(O12,2)+POWER(Q12,2))/(100*B11)</f>
        <v>6.2994286502829386E-2</v>
      </c>
      <c r="S16" s="232"/>
      <c r="T16" s="233"/>
      <c r="U16" s="229">
        <f>I11*(POWER(W12,2)+POWER(Y12,2))/POWER(B11,2)</f>
        <v>6.545124487764832E-4</v>
      </c>
      <c r="V16" s="230"/>
      <c r="W16" s="230"/>
      <c r="X16" s="231" t="s">
        <v>23</v>
      </c>
      <c r="Y16" s="231"/>
      <c r="Z16" s="232">
        <f>K11*(POWER(W12,2)+POWER(Y12,2))/(100*B11)</f>
        <v>9.7462853639909853E-3</v>
      </c>
      <c r="AA16" s="232"/>
      <c r="AB16" s="233"/>
      <c r="AC16" s="229">
        <f>I11*(POWER(AE12,2)+POWER(AG12,2))/POWER(B11,2)</f>
        <v>6.545124487764832E-4</v>
      </c>
      <c r="AD16" s="230"/>
      <c r="AE16" s="230"/>
      <c r="AF16" s="231" t="s">
        <v>23</v>
      </c>
      <c r="AG16" s="231"/>
      <c r="AH16" s="232">
        <f>K11*(POWER(AE12,2)+POWER(AG12,2))/(100*B11)</f>
        <v>9.7462853639909853E-3</v>
      </c>
      <c r="AI16" s="232"/>
      <c r="AJ16" s="233"/>
      <c r="AK16" s="229">
        <f>I11*(POWER(AM12,2)+POWER(AO12,2))/POWER(B11,2)</f>
        <v>9.7378686122209779E-4</v>
      </c>
      <c r="AL16" s="230"/>
      <c r="AM16" s="230"/>
      <c r="AN16" s="231" t="s">
        <v>23</v>
      </c>
      <c r="AO16" s="231"/>
      <c r="AP16" s="232">
        <f>K11*(POWER(AM12,2)+POWER(AO12,2))/(100*B11)</f>
        <v>1.4500571610085252E-2</v>
      </c>
      <c r="AQ16" s="232"/>
      <c r="AR16" s="233"/>
      <c r="AS16" s="229">
        <f>I11*(POWER(AU12,2)+POWER(AW12,2))/POWER(B11,2)</f>
        <v>5.1882082110831784E-3</v>
      </c>
      <c r="AT16" s="230"/>
      <c r="AU16" s="230"/>
      <c r="AV16" s="231" t="s">
        <v>23</v>
      </c>
      <c r="AW16" s="231"/>
      <c r="AX16" s="232">
        <f>K11*(POWER(AU12,2)+POWER(AW12,2))/(100*B11)</f>
        <v>7.725713673978736E-2</v>
      </c>
      <c r="AY16" s="232"/>
      <c r="AZ16" s="233"/>
    </row>
    <row r="17" spans="1:52" x14ac:dyDescent="0.2">
      <c r="A17" s="100" t="s">
        <v>49</v>
      </c>
      <c r="B17" s="101"/>
      <c r="C17" s="101"/>
      <c r="D17" s="101"/>
      <c r="E17" s="67" t="s">
        <v>24</v>
      </c>
      <c r="F17" s="67"/>
      <c r="G17" s="67"/>
      <c r="H17" s="67"/>
      <c r="I17" s="85" t="s">
        <v>13</v>
      </c>
      <c r="J17" s="86"/>
      <c r="K17" s="86"/>
      <c r="L17" s="87"/>
      <c r="M17" s="107">
        <f>SUM(O12:P12)+C11+M16</f>
        <v>1.4462304428601072</v>
      </c>
      <c r="N17" s="107"/>
      <c r="O17" s="107"/>
      <c r="P17" s="108" t="s">
        <v>23</v>
      </c>
      <c r="Q17" s="108"/>
      <c r="R17" s="109">
        <f>SUM(Q12:R12)+D11+R16</f>
        <v>1.402994338507882</v>
      </c>
      <c r="S17" s="109"/>
      <c r="T17" s="110"/>
      <c r="U17" s="119">
        <f>SUM(W12:X12)+C11+U16</f>
        <v>0.60265453638562927</v>
      </c>
      <c r="V17" s="107"/>
      <c r="W17" s="107"/>
      <c r="X17" s="108" t="s">
        <v>23</v>
      </c>
      <c r="Y17" s="108"/>
      <c r="Z17" s="109">
        <f>SUM(Y12:Z12)+D11+Z16</f>
        <v>0.50974627418812013</v>
      </c>
      <c r="AA17" s="109"/>
      <c r="AB17" s="110"/>
      <c r="AC17" s="119">
        <f>SUM(AE12:AF12)+C11+AC16</f>
        <v>0.60265453638562927</v>
      </c>
      <c r="AD17" s="107"/>
      <c r="AE17" s="107"/>
      <c r="AF17" s="108" t="s">
        <v>23</v>
      </c>
      <c r="AG17" s="108"/>
      <c r="AH17" s="109">
        <f>SUM(AG12:AH12)+D11+AH16</f>
        <v>0.50974627418812013</v>
      </c>
      <c r="AI17" s="109"/>
      <c r="AJ17" s="110"/>
      <c r="AK17" s="119">
        <f>SUM(AM12:AN12)+C11+AK16</f>
        <v>0.72297381556644646</v>
      </c>
      <c r="AL17" s="107"/>
      <c r="AM17" s="107"/>
      <c r="AN17" s="108" t="s">
        <v>23</v>
      </c>
      <c r="AO17" s="108"/>
      <c r="AP17" s="109">
        <f>SUM(AO12:AP12)+D11+AP16</f>
        <v>0.6345005950049083</v>
      </c>
      <c r="AQ17" s="109"/>
      <c r="AR17" s="110"/>
      <c r="AS17" s="119">
        <f>SUM(AU12:AV12)+C11+AS16</f>
        <v>1.8071881606223623</v>
      </c>
      <c r="AT17" s="107"/>
      <c r="AU17" s="107"/>
      <c r="AV17" s="108" t="s">
        <v>23</v>
      </c>
      <c r="AW17" s="108"/>
      <c r="AX17" s="109">
        <f>SUM(AW12:AX12)+D11+AX16</f>
        <v>1.2972571839764684</v>
      </c>
      <c r="AY17" s="109"/>
      <c r="AZ17" s="110"/>
    </row>
    <row r="18" spans="1:52" ht="13.5" thickBot="1" x14ac:dyDescent="0.25">
      <c r="A18" s="104"/>
      <c r="B18" s="105"/>
      <c r="C18" s="105"/>
      <c r="D18" s="105"/>
      <c r="E18" s="69"/>
      <c r="F18" s="69"/>
      <c r="G18" s="69"/>
      <c r="H18" s="69"/>
      <c r="I18" s="120" t="s">
        <v>25</v>
      </c>
      <c r="J18" s="121"/>
      <c r="K18" s="121"/>
      <c r="L18" s="122"/>
      <c r="M18" s="123">
        <f>SUM(M17)</f>
        <v>1.4462304428601072</v>
      </c>
      <c r="N18" s="123"/>
      <c r="O18" s="123"/>
      <c r="P18" s="124" t="s">
        <v>23</v>
      </c>
      <c r="Q18" s="124"/>
      <c r="R18" s="125">
        <f>SUM(R17)</f>
        <v>1.402994338507882</v>
      </c>
      <c r="S18" s="125"/>
      <c r="T18" s="126"/>
      <c r="U18" s="127">
        <f>SUM(U17)</f>
        <v>0.60265453638562927</v>
      </c>
      <c r="V18" s="123"/>
      <c r="W18" s="123"/>
      <c r="X18" s="124" t="s">
        <v>23</v>
      </c>
      <c r="Y18" s="124"/>
      <c r="Z18" s="125">
        <f>SUM(Z17)</f>
        <v>0.50974627418812013</v>
      </c>
      <c r="AA18" s="125"/>
      <c r="AB18" s="126"/>
      <c r="AC18" s="127">
        <f>SUM(AC17)</f>
        <v>0.60265453638562927</v>
      </c>
      <c r="AD18" s="123"/>
      <c r="AE18" s="123"/>
      <c r="AF18" s="124" t="s">
        <v>23</v>
      </c>
      <c r="AG18" s="124"/>
      <c r="AH18" s="125">
        <f>SUM(AH17)</f>
        <v>0.50974627418812013</v>
      </c>
      <c r="AI18" s="125"/>
      <c r="AJ18" s="126"/>
      <c r="AK18" s="127">
        <f>SUM(AK17)</f>
        <v>0.72297381556644646</v>
      </c>
      <c r="AL18" s="123"/>
      <c r="AM18" s="123"/>
      <c r="AN18" s="124" t="s">
        <v>23</v>
      </c>
      <c r="AO18" s="124"/>
      <c r="AP18" s="125">
        <f>SUM(AP17)</f>
        <v>0.6345005950049083</v>
      </c>
      <c r="AQ18" s="125"/>
      <c r="AR18" s="126"/>
      <c r="AS18" s="127">
        <f>SUM(AS17)</f>
        <v>1.8071881606223623</v>
      </c>
      <c r="AT18" s="123"/>
      <c r="AU18" s="123"/>
      <c r="AV18" s="124" t="s">
        <v>23</v>
      </c>
      <c r="AW18" s="124"/>
      <c r="AX18" s="125">
        <f>SUM(AX17)</f>
        <v>1.2972571839764684</v>
      </c>
      <c r="AY18" s="125"/>
      <c r="AZ18" s="126"/>
    </row>
    <row r="19" spans="1:52" ht="30" customHeight="1" thickBot="1" x14ac:dyDescent="0.25">
      <c r="A19" s="128" t="s">
        <v>26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</row>
    <row r="20" spans="1:52" ht="15.75" customHeight="1" thickBot="1" x14ac:dyDescent="0.25">
      <c r="A20" s="129" t="s">
        <v>5</v>
      </c>
      <c r="B20" s="130"/>
      <c r="C20" s="130" t="s">
        <v>1</v>
      </c>
      <c r="D20" s="130"/>
      <c r="E20" s="130" t="s">
        <v>27</v>
      </c>
      <c r="F20" s="130"/>
      <c r="G20" s="130"/>
      <c r="H20" s="130"/>
      <c r="I20" s="130"/>
      <c r="J20" s="130"/>
      <c r="K20" s="130"/>
      <c r="L20" s="131"/>
      <c r="M20" s="29" t="s">
        <v>28</v>
      </c>
      <c r="N20" s="132"/>
      <c r="O20" s="132"/>
      <c r="P20" s="132"/>
      <c r="Q20" s="132"/>
      <c r="R20" s="132"/>
      <c r="S20" s="132"/>
      <c r="T20" s="32"/>
      <c r="U20" s="29" t="s">
        <v>28</v>
      </c>
      <c r="V20" s="132"/>
      <c r="W20" s="132"/>
      <c r="X20" s="132"/>
      <c r="Y20" s="132"/>
      <c r="Z20" s="132"/>
      <c r="AA20" s="132"/>
      <c r="AB20" s="32"/>
      <c r="AC20" s="29" t="s">
        <v>28</v>
      </c>
      <c r="AD20" s="132"/>
      <c r="AE20" s="132"/>
      <c r="AF20" s="132"/>
      <c r="AG20" s="132"/>
      <c r="AH20" s="132"/>
      <c r="AI20" s="132"/>
      <c r="AJ20" s="32"/>
      <c r="AK20" s="29" t="s">
        <v>28</v>
      </c>
      <c r="AL20" s="132"/>
      <c r="AM20" s="132"/>
      <c r="AN20" s="132"/>
      <c r="AO20" s="132"/>
      <c r="AP20" s="132"/>
      <c r="AQ20" s="132"/>
      <c r="AR20" s="32"/>
      <c r="AS20" s="29" t="s">
        <v>28</v>
      </c>
      <c r="AT20" s="132"/>
      <c r="AU20" s="132"/>
      <c r="AV20" s="132"/>
      <c r="AW20" s="132"/>
      <c r="AX20" s="132"/>
      <c r="AY20" s="132"/>
      <c r="AZ20" s="32"/>
    </row>
    <row r="21" spans="1:52" x14ac:dyDescent="0.2">
      <c r="A21" s="33">
        <v>6</v>
      </c>
      <c r="B21" s="34"/>
      <c r="C21" s="34" t="s">
        <v>14</v>
      </c>
      <c r="D21" s="34"/>
      <c r="E21" s="35" t="s">
        <v>29</v>
      </c>
      <c r="F21" s="35"/>
      <c r="G21" s="35"/>
      <c r="H21" s="35"/>
      <c r="I21" s="35"/>
      <c r="J21" s="35"/>
      <c r="K21" s="35"/>
      <c r="L21" s="71"/>
      <c r="M21" s="133">
        <v>6.3000001907348633</v>
      </c>
      <c r="N21" s="134"/>
      <c r="O21" s="134"/>
      <c r="P21" s="134"/>
      <c r="Q21" s="134"/>
      <c r="R21" s="134"/>
      <c r="S21" s="134"/>
      <c r="T21" s="135"/>
      <c r="U21" s="133">
        <v>6.3000001907348633</v>
      </c>
      <c r="V21" s="134"/>
      <c r="W21" s="134"/>
      <c r="X21" s="134"/>
      <c r="Y21" s="134"/>
      <c r="Z21" s="134"/>
      <c r="AA21" s="134"/>
      <c r="AB21" s="135"/>
      <c r="AC21" s="133">
        <v>6.3000001907348633</v>
      </c>
      <c r="AD21" s="134"/>
      <c r="AE21" s="134"/>
      <c r="AF21" s="134"/>
      <c r="AG21" s="134"/>
      <c r="AH21" s="134"/>
      <c r="AI21" s="134"/>
      <c r="AJ21" s="135"/>
      <c r="AK21" s="133">
        <v>6.3000001907348633</v>
      </c>
      <c r="AL21" s="134"/>
      <c r="AM21" s="134"/>
      <c r="AN21" s="134"/>
      <c r="AO21" s="134"/>
      <c r="AP21" s="134"/>
      <c r="AQ21" s="134"/>
      <c r="AR21" s="135"/>
      <c r="AS21" s="133">
        <v>6.3000001907348633</v>
      </c>
      <c r="AT21" s="134"/>
      <c r="AU21" s="134"/>
      <c r="AV21" s="134"/>
      <c r="AW21" s="134"/>
      <c r="AX21" s="134"/>
      <c r="AY21" s="134"/>
      <c r="AZ21" s="135"/>
    </row>
    <row r="22" spans="1:52" ht="13.5" thickBot="1" x14ac:dyDescent="0.25">
      <c r="A22" s="140">
        <v>6</v>
      </c>
      <c r="B22" s="141"/>
      <c r="C22" s="141" t="s">
        <v>18</v>
      </c>
      <c r="D22" s="141"/>
      <c r="E22" s="78" t="s">
        <v>29</v>
      </c>
      <c r="F22" s="78"/>
      <c r="G22" s="78"/>
      <c r="H22" s="78"/>
      <c r="I22" s="78"/>
      <c r="J22" s="78"/>
      <c r="K22" s="78"/>
      <c r="L22" s="79"/>
      <c r="M22" s="142">
        <v>6.3000001907348633</v>
      </c>
      <c r="N22" s="143"/>
      <c r="O22" s="143"/>
      <c r="P22" s="143"/>
      <c r="Q22" s="143"/>
      <c r="R22" s="143"/>
      <c r="S22" s="143"/>
      <c r="T22" s="144"/>
      <c r="U22" s="142">
        <v>6.3000001907348633</v>
      </c>
      <c r="V22" s="143"/>
      <c r="W22" s="143"/>
      <c r="X22" s="143"/>
      <c r="Y22" s="143"/>
      <c r="Z22" s="143"/>
      <c r="AA22" s="143"/>
      <c r="AB22" s="144"/>
      <c r="AC22" s="142">
        <v>6.3000001907348633</v>
      </c>
      <c r="AD22" s="143"/>
      <c r="AE22" s="143"/>
      <c r="AF22" s="143"/>
      <c r="AG22" s="143"/>
      <c r="AH22" s="143"/>
      <c r="AI22" s="143"/>
      <c r="AJ22" s="144"/>
      <c r="AK22" s="142">
        <v>6.3000001907348633</v>
      </c>
      <c r="AL22" s="143"/>
      <c r="AM22" s="143"/>
      <c r="AN22" s="143"/>
      <c r="AO22" s="143"/>
      <c r="AP22" s="143"/>
      <c r="AQ22" s="143"/>
      <c r="AR22" s="144"/>
      <c r="AS22" s="142">
        <v>6.3000001907348633</v>
      </c>
      <c r="AT22" s="143"/>
      <c r="AU22" s="143"/>
      <c r="AV22" s="143"/>
      <c r="AW22" s="143"/>
      <c r="AX22" s="143"/>
      <c r="AY22" s="143"/>
      <c r="AZ22" s="144"/>
    </row>
    <row r="23" spans="1:52" ht="30" customHeight="1" thickBot="1" x14ac:dyDescent="0.25">
      <c r="A23" s="128" t="s">
        <v>31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</row>
    <row r="24" spans="1:52" ht="15" customHeight="1" x14ac:dyDescent="0.2">
      <c r="A24" s="145" t="s">
        <v>1</v>
      </c>
      <c r="B24" s="146"/>
      <c r="C24" s="146"/>
      <c r="D24" s="146"/>
      <c r="E24" s="146" t="s">
        <v>32</v>
      </c>
      <c r="F24" s="146"/>
      <c r="G24" s="146" t="s">
        <v>33</v>
      </c>
      <c r="H24" s="146"/>
      <c r="I24" s="146" t="s">
        <v>34</v>
      </c>
      <c r="J24" s="146"/>
      <c r="K24" s="146" t="s">
        <v>35</v>
      </c>
      <c r="L24" s="149"/>
      <c r="M24" s="66" t="s">
        <v>9</v>
      </c>
      <c r="N24" s="150"/>
      <c r="O24" s="152" t="s">
        <v>10</v>
      </c>
      <c r="P24" s="67"/>
      <c r="Q24" s="150"/>
      <c r="R24" s="152" t="s">
        <v>11</v>
      </c>
      <c r="S24" s="67"/>
      <c r="T24" s="154"/>
      <c r="U24" s="66" t="s">
        <v>9</v>
      </c>
      <c r="V24" s="150"/>
      <c r="W24" s="152" t="s">
        <v>10</v>
      </c>
      <c r="X24" s="67"/>
      <c r="Y24" s="150"/>
      <c r="Z24" s="152" t="s">
        <v>11</v>
      </c>
      <c r="AA24" s="67"/>
      <c r="AB24" s="154"/>
      <c r="AC24" s="66" t="s">
        <v>9</v>
      </c>
      <c r="AD24" s="150"/>
      <c r="AE24" s="152" t="s">
        <v>10</v>
      </c>
      <c r="AF24" s="67"/>
      <c r="AG24" s="150"/>
      <c r="AH24" s="152" t="s">
        <v>11</v>
      </c>
      <c r="AI24" s="67"/>
      <c r="AJ24" s="154"/>
      <c r="AK24" s="66" t="s">
        <v>9</v>
      </c>
      <c r="AL24" s="150"/>
      <c r="AM24" s="152" t="s">
        <v>10</v>
      </c>
      <c r="AN24" s="67"/>
      <c r="AO24" s="150"/>
      <c r="AP24" s="152" t="s">
        <v>11</v>
      </c>
      <c r="AQ24" s="67"/>
      <c r="AR24" s="154"/>
      <c r="AS24" s="66" t="s">
        <v>9</v>
      </c>
      <c r="AT24" s="150"/>
      <c r="AU24" s="152" t="s">
        <v>10</v>
      </c>
      <c r="AV24" s="67"/>
      <c r="AW24" s="150"/>
      <c r="AX24" s="152" t="s">
        <v>11</v>
      </c>
      <c r="AY24" s="67"/>
      <c r="AZ24" s="154"/>
    </row>
    <row r="25" spans="1:52" ht="15.75" customHeight="1" thickBot="1" x14ac:dyDescent="0.25">
      <c r="A25" s="147"/>
      <c r="B25" s="148"/>
      <c r="C25" s="148"/>
      <c r="D25" s="148"/>
      <c r="E25" s="21" t="s">
        <v>36</v>
      </c>
      <c r="F25" s="21" t="s">
        <v>37</v>
      </c>
      <c r="G25" s="21" t="s">
        <v>36</v>
      </c>
      <c r="H25" s="21" t="s">
        <v>37</v>
      </c>
      <c r="I25" s="21" t="s">
        <v>36</v>
      </c>
      <c r="J25" s="21" t="s">
        <v>37</v>
      </c>
      <c r="K25" s="21" t="s">
        <v>36</v>
      </c>
      <c r="L25" s="2" t="s">
        <v>37</v>
      </c>
      <c r="M25" s="68"/>
      <c r="N25" s="151"/>
      <c r="O25" s="153"/>
      <c r="P25" s="69"/>
      <c r="Q25" s="151"/>
      <c r="R25" s="153"/>
      <c r="S25" s="69"/>
      <c r="T25" s="155"/>
      <c r="U25" s="68"/>
      <c r="V25" s="151"/>
      <c r="W25" s="153"/>
      <c r="X25" s="69"/>
      <c r="Y25" s="151"/>
      <c r="Z25" s="153"/>
      <c r="AA25" s="69"/>
      <c r="AB25" s="155"/>
      <c r="AC25" s="68"/>
      <c r="AD25" s="151"/>
      <c r="AE25" s="153"/>
      <c r="AF25" s="69"/>
      <c r="AG25" s="151"/>
      <c r="AH25" s="153"/>
      <c r="AI25" s="69"/>
      <c r="AJ25" s="155"/>
      <c r="AK25" s="68"/>
      <c r="AL25" s="151"/>
      <c r="AM25" s="153"/>
      <c r="AN25" s="69"/>
      <c r="AO25" s="151"/>
      <c r="AP25" s="153"/>
      <c r="AQ25" s="69"/>
      <c r="AR25" s="155"/>
      <c r="AS25" s="68"/>
      <c r="AT25" s="151"/>
      <c r="AU25" s="153"/>
      <c r="AV25" s="69"/>
      <c r="AW25" s="151"/>
      <c r="AX25" s="153"/>
      <c r="AY25" s="69"/>
      <c r="AZ25" s="155"/>
    </row>
    <row r="26" spans="1:52" x14ac:dyDescent="0.2">
      <c r="A26" s="156" t="s">
        <v>38</v>
      </c>
      <c r="B26" s="157"/>
      <c r="C26" s="157"/>
      <c r="D26" s="157"/>
      <c r="E26" s="158"/>
      <c r="F26" s="158"/>
      <c r="G26" s="158"/>
      <c r="H26" s="158"/>
      <c r="I26" s="158"/>
      <c r="J26" s="158"/>
      <c r="K26" s="158"/>
      <c r="L26" s="159"/>
      <c r="M26" s="160"/>
      <c r="N26" s="161"/>
      <c r="O26" s="162"/>
      <c r="P26" s="162"/>
      <c r="Q26" s="162"/>
      <c r="R26" s="162"/>
      <c r="S26" s="162"/>
      <c r="T26" s="163"/>
      <c r="U26" s="160"/>
      <c r="V26" s="161"/>
      <c r="W26" s="162"/>
      <c r="X26" s="162"/>
      <c r="Y26" s="162"/>
      <c r="Z26" s="162"/>
      <c r="AA26" s="162"/>
      <c r="AB26" s="163"/>
      <c r="AC26" s="160"/>
      <c r="AD26" s="161"/>
      <c r="AE26" s="162"/>
      <c r="AF26" s="162"/>
      <c r="AG26" s="162"/>
      <c r="AH26" s="162"/>
      <c r="AI26" s="162"/>
      <c r="AJ26" s="163"/>
      <c r="AK26" s="160"/>
      <c r="AL26" s="161"/>
      <c r="AM26" s="162"/>
      <c r="AN26" s="162"/>
      <c r="AO26" s="162"/>
      <c r="AP26" s="162"/>
      <c r="AQ26" s="162"/>
      <c r="AR26" s="163"/>
      <c r="AS26" s="160"/>
      <c r="AT26" s="161"/>
      <c r="AU26" s="162"/>
      <c r="AV26" s="162"/>
      <c r="AW26" s="162"/>
      <c r="AX26" s="162"/>
      <c r="AY26" s="162"/>
      <c r="AZ26" s="163"/>
    </row>
    <row r="27" spans="1:52" x14ac:dyDescent="0.2">
      <c r="A27" s="168" t="s">
        <v>39</v>
      </c>
      <c r="B27" s="169"/>
      <c r="C27" s="169"/>
      <c r="D27" s="169"/>
      <c r="E27" s="17"/>
      <c r="F27" s="17"/>
      <c r="G27" s="17"/>
      <c r="H27" s="17"/>
      <c r="I27" s="17"/>
      <c r="J27" s="17"/>
      <c r="K27" s="17"/>
      <c r="L27" s="3"/>
      <c r="M27" s="166">
        <f>M12</f>
        <v>179.02060080320538</v>
      </c>
      <c r="N27" s="167"/>
      <c r="O27" s="164">
        <f>O12</f>
        <v>1.440000057220459</v>
      </c>
      <c r="P27" s="164"/>
      <c r="Q27" s="164"/>
      <c r="R27" s="164">
        <f>Q12</f>
        <v>1.3200000524520874</v>
      </c>
      <c r="S27" s="164"/>
      <c r="T27" s="165"/>
      <c r="U27" s="166">
        <f>U12</f>
        <v>70.41610376266101</v>
      </c>
      <c r="V27" s="167"/>
      <c r="W27" s="164">
        <f>W12</f>
        <v>0.60000002384185791</v>
      </c>
      <c r="X27" s="164"/>
      <c r="Y27" s="164"/>
      <c r="Z27" s="164">
        <f>Y12</f>
        <v>0.47999998927116394</v>
      </c>
      <c r="AA27" s="164"/>
      <c r="AB27" s="165"/>
      <c r="AC27" s="166">
        <f>AC12</f>
        <v>70.41610376266101</v>
      </c>
      <c r="AD27" s="167"/>
      <c r="AE27" s="164">
        <f>AE12</f>
        <v>0.60000002384185791</v>
      </c>
      <c r="AF27" s="164"/>
      <c r="AG27" s="164"/>
      <c r="AH27" s="164">
        <f>AG12</f>
        <v>0.47999998927116394</v>
      </c>
      <c r="AI27" s="164"/>
      <c r="AJ27" s="165"/>
      <c r="AK27" s="166">
        <f>AK12</f>
        <v>85.890472294955273</v>
      </c>
      <c r="AL27" s="167"/>
      <c r="AM27" s="164">
        <f>AM12</f>
        <v>0.72000002861022949</v>
      </c>
      <c r="AN27" s="164"/>
      <c r="AO27" s="164"/>
      <c r="AP27" s="164">
        <f>AO12</f>
        <v>0.60000002384185791</v>
      </c>
      <c r="AQ27" s="164"/>
      <c r="AR27" s="165"/>
      <c r="AS27" s="166">
        <f>AS12</f>
        <v>198.25389749686428</v>
      </c>
      <c r="AT27" s="167"/>
      <c r="AU27" s="164">
        <f>AU12</f>
        <v>1.7999999523162842</v>
      </c>
      <c r="AV27" s="164"/>
      <c r="AW27" s="164"/>
      <c r="AX27" s="164">
        <f>AW12</f>
        <v>1.2000000476837158</v>
      </c>
      <c r="AY27" s="164"/>
      <c r="AZ27" s="165"/>
    </row>
    <row r="28" spans="1:52" x14ac:dyDescent="0.2">
      <c r="A28" s="168" t="s">
        <v>114</v>
      </c>
      <c r="B28" s="169"/>
      <c r="C28" s="169"/>
      <c r="D28" s="169"/>
      <c r="E28" s="17"/>
      <c r="F28" s="17"/>
      <c r="G28" s="17"/>
      <c r="H28" s="17"/>
      <c r="I28" s="17"/>
      <c r="J28" s="17"/>
      <c r="K28" s="17"/>
      <c r="L28" s="3"/>
      <c r="M28" s="166" t="s">
        <v>96</v>
      </c>
      <c r="N28" s="167"/>
      <c r="O28" s="164">
        <v>0</v>
      </c>
      <c r="P28" s="164"/>
      <c r="Q28" s="164"/>
      <c r="R28" s="164">
        <v>0</v>
      </c>
      <c r="S28" s="164"/>
      <c r="T28" s="165"/>
      <c r="U28" s="166" t="s">
        <v>96</v>
      </c>
      <c r="V28" s="167"/>
      <c r="W28" s="164">
        <v>0</v>
      </c>
      <c r="X28" s="164"/>
      <c r="Y28" s="164"/>
      <c r="Z28" s="164">
        <v>0</v>
      </c>
      <c r="AA28" s="164"/>
      <c r="AB28" s="165"/>
      <c r="AC28" s="166" t="s">
        <v>96</v>
      </c>
      <c r="AD28" s="167"/>
      <c r="AE28" s="164">
        <v>0</v>
      </c>
      <c r="AF28" s="164"/>
      <c r="AG28" s="164"/>
      <c r="AH28" s="164">
        <v>0</v>
      </c>
      <c r="AI28" s="164"/>
      <c r="AJ28" s="165"/>
      <c r="AK28" s="166" t="s">
        <v>96</v>
      </c>
      <c r="AL28" s="167"/>
      <c r="AM28" s="164">
        <v>0</v>
      </c>
      <c r="AN28" s="164"/>
      <c r="AO28" s="164"/>
      <c r="AP28" s="164">
        <v>0</v>
      </c>
      <c r="AQ28" s="164"/>
      <c r="AR28" s="165"/>
      <c r="AS28" s="166" t="s">
        <v>96</v>
      </c>
      <c r="AT28" s="167"/>
      <c r="AU28" s="164">
        <v>0</v>
      </c>
      <c r="AV28" s="164"/>
      <c r="AW28" s="164"/>
      <c r="AX28" s="164">
        <v>0</v>
      </c>
      <c r="AY28" s="164"/>
      <c r="AZ28" s="165"/>
    </row>
    <row r="29" spans="1:52" x14ac:dyDescent="0.2">
      <c r="A29" s="168" t="s">
        <v>268</v>
      </c>
      <c r="B29" s="169"/>
      <c r="C29" s="169"/>
      <c r="D29" s="169"/>
      <c r="E29" s="17"/>
      <c r="F29" s="17"/>
      <c r="G29" s="17"/>
      <c r="H29" s="17"/>
      <c r="I29" s="17"/>
      <c r="J29" s="17"/>
      <c r="K29" s="17"/>
      <c r="L29" s="3"/>
      <c r="M29" s="166">
        <f>M6</f>
        <v>0</v>
      </c>
      <c r="N29" s="167"/>
      <c r="O29" s="164">
        <f>-O6</f>
        <v>0</v>
      </c>
      <c r="P29" s="164"/>
      <c r="Q29" s="164"/>
      <c r="R29" s="164">
        <f>-Q6</f>
        <v>0</v>
      </c>
      <c r="S29" s="164"/>
      <c r="T29" s="165"/>
      <c r="U29" s="166">
        <f>U6</f>
        <v>0</v>
      </c>
      <c r="V29" s="167"/>
      <c r="W29" s="164">
        <f>-W6</f>
        <v>0</v>
      </c>
      <c r="X29" s="164"/>
      <c r="Y29" s="164"/>
      <c r="Z29" s="164">
        <f>-Y6</f>
        <v>0</v>
      </c>
      <c r="AA29" s="164"/>
      <c r="AB29" s="165"/>
      <c r="AC29" s="166">
        <f>AC6</f>
        <v>0</v>
      </c>
      <c r="AD29" s="167"/>
      <c r="AE29" s="164">
        <f>-AE6</f>
        <v>0</v>
      </c>
      <c r="AF29" s="164"/>
      <c r="AG29" s="164"/>
      <c r="AH29" s="164">
        <f>-AG6</f>
        <v>0</v>
      </c>
      <c r="AI29" s="164"/>
      <c r="AJ29" s="165"/>
      <c r="AK29" s="166">
        <f>AK6</f>
        <v>0</v>
      </c>
      <c r="AL29" s="167"/>
      <c r="AM29" s="164">
        <f>-AM6</f>
        <v>0</v>
      </c>
      <c r="AN29" s="164"/>
      <c r="AO29" s="164"/>
      <c r="AP29" s="164">
        <f>-AO6</f>
        <v>0</v>
      </c>
      <c r="AQ29" s="164"/>
      <c r="AR29" s="165"/>
      <c r="AS29" s="166">
        <f>AS6</f>
        <v>0</v>
      </c>
      <c r="AT29" s="167"/>
      <c r="AU29" s="164">
        <f>-AU6</f>
        <v>0</v>
      </c>
      <c r="AV29" s="164"/>
      <c r="AW29" s="164"/>
      <c r="AX29" s="164">
        <f>-AW6</f>
        <v>0</v>
      </c>
      <c r="AY29" s="164"/>
      <c r="AZ29" s="165"/>
    </row>
    <row r="30" spans="1:52" x14ac:dyDescent="0.2">
      <c r="A30" s="168" t="s">
        <v>271</v>
      </c>
      <c r="B30" s="169"/>
      <c r="C30" s="169"/>
      <c r="D30" s="169"/>
      <c r="E30" s="17"/>
      <c r="F30" s="17"/>
      <c r="G30" s="17"/>
      <c r="H30" s="17"/>
      <c r="I30" s="17"/>
      <c r="J30" s="17"/>
      <c r="K30" s="17"/>
      <c r="L30" s="3"/>
      <c r="M30" s="198">
        <f>IF(OR(M21=0,S12=0),0,ABS(1000*O30/(SQRT(3)*M21*S12)))</f>
        <v>0</v>
      </c>
      <c r="N30" s="199"/>
      <c r="O30" s="200">
        <v>0</v>
      </c>
      <c r="P30" s="200"/>
      <c r="Q30" s="200"/>
      <c r="R30" s="48">
        <f>-ABS(O30)*TAN(ACOS(S12))</f>
        <v>0</v>
      </c>
      <c r="S30" s="48"/>
      <c r="T30" s="170"/>
      <c r="U30" s="198">
        <f>IF(OR(U21=0,AA12=0),0,ABS(1000*W30/(SQRT(3)*U21*AA12)))</f>
        <v>0</v>
      </c>
      <c r="V30" s="199"/>
      <c r="W30" s="200">
        <v>0</v>
      </c>
      <c r="X30" s="200"/>
      <c r="Y30" s="200"/>
      <c r="Z30" s="48">
        <f>-ABS(W30)*TAN(ACOS(AA12))</f>
        <v>0</v>
      </c>
      <c r="AA30" s="48"/>
      <c r="AB30" s="170"/>
      <c r="AC30" s="198">
        <f>IF(OR(AC21=0,AI12=0),0,ABS(1000*AE30/(SQRT(3)*AC21*AI12)))</f>
        <v>0</v>
      </c>
      <c r="AD30" s="199"/>
      <c r="AE30" s="200">
        <v>0</v>
      </c>
      <c r="AF30" s="200"/>
      <c r="AG30" s="200"/>
      <c r="AH30" s="48">
        <f>-ABS(AE30)*TAN(ACOS(AI12))</f>
        <v>0</v>
      </c>
      <c r="AI30" s="48"/>
      <c r="AJ30" s="170"/>
      <c r="AK30" s="198">
        <f>IF(OR(AK21=0,AQ12=0),0,ABS(1000*AM30/(SQRT(3)*AK21*AQ12)))</f>
        <v>0</v>
      </c>
      <c r="AL30" s="199"/>
      <c r="AM30" s="200">
        <v>0</v>
      </c>
      <c r="AN30" s="200"/>
      <c r="AO30" s="200"/>
      <c r="AP30" s="48">
        <f>-ABS(AM30)*TAN(ACOS(AQ12))</f>
        <v>0</v>
      </c>
      <c r="AQ30" s="48"/>
      <c r="AR30" s="170"/>
      <c r="AS30" s="198">
        <f>IF(OR(AS21=0,AY12=0),0,ABS(1000*AU30/(SQRT(3)*AS21*AY12)))</f>
        <v>0</v>
      </c>
      <c r="AT30" s="199"/>
      <c r="AU30" s="200">
        <v>0</v>
      </c>
      <c r="AV30" s="200"/>
      <c r="AW30" s="200"/>
      <c r="AX30" s="48">
        <f>-ABS(AU30)*TAN(ACOS(AY12))</f>
        <v>0</v>
      </c>
      <c r="AY30" s="48"/>
      <c r="AZ30" s="170"/>
    </row>
    <row r="31" spans="1:52" x14ac:dyDescent="0.2">
      <c r="A31" s="168" t="s">
        <v>272</v>
      </c>
      <c r="B31" s="169"/>
      <c r="C31" s="169"/>
      <c r="D31" s="169"/>
      <c r="E31" s="17"/>
      <c r="F31" s="17"/>
      <c r="G31" s="17"/>
      <c r="H31" s="17"/>
      <c r="I31" s="17"/>
      <c r="J31" s="17"/>
      <c r="K31" s="17"/>
      <c r="L31" s="3"/>
      <c r="M31" s="198">
        <f>IF(OR(M21=0,S12=0),0,ABS(1000*O31/(SQRT(3)*M21*S12)))</f>
        <v>2.9836765874279116</v>
      </c>
      <c r="N31" s="199"/>
      <c r="O31" s="200">
        <v>-2.4000000208616257E-2</v>
      </c>
      <c r="P31" s="200"/>
      <c r="Q31" s="200"/>
      <c r="R31" s="48">
        <f>-ABS(O31)*TAN(ACOS(S12))</f>
        <v>-2.2000000191231564E-2</v>
      </c>
      <c r="S31" s="48"/>
      <c r="T31" s="170"/>
      <c r="U31" s="198">
        <f>IF(OR(U21=0,AA12=0),0,ABS(1000*W31/(SQRT(3)*U21*AA12)))</f>
        <v>1.4083220315331506</v>
      </c>
      <c r="V31" s="199"/>
      <c r="W31" s="200">
        <v>-1.2000000104308128E-2</v>
      </c>
      <c r="X31" s="200"/>
      <c r="Y31" s="200"/>
      <c r="Z31" s="48">
        <f>-ABS(W31)*TAN(ACOS(AA12))</f>
        <v>-9.5999994874000731E-3</v>
      </c>
      <c r="AA31" s="48"/>
      <c r="AB31" s="170"/>
      <c r="AC31" s="198">
        <f>IF(OR(AC21=0,AI12=0),0,ABS(1000*AE31/(SQRT(3)*AC21*AI12)))</f>
        <v>4.2249658759991036</v>
      </c>
      <c r="AD31" s="199"/>
      <c r="AE31" s="200">
        <v>-3.5999998450279236E-2</v>
      </c>
      <c r="AF31" s="200"/>
      <c r="AG31" s="200"/>
      <c r="AH31" s="48">
        <f>-ABS(AE31)*TAN(ACOS(AI12))</f>
        <v>-2.8799996972084192E-2</v>
      </c>
      <c r="AI31" s="48"/>
      <c r="AJ31" s="170"/>
      <c r="AK31" s="198">
        <f>IF(OR(AK21=0,AQ12=0),0,ABS(1000*AM31/(SQRT(3)*AK21*AQ12)))</f>
        <v>4.294523259228952</v>
      </c>
      <c r="AL31" s="199"/>
      <c r="AM31" s="200">
        <v>-3.5999998450279236E-2</v>
      </c>
      <c r="AN31" s="200"/>
      <c r="AO31" s="200"/>
      <c r="AP31" s="48">
        <f>-ABS(AM31)*TAN(ACOS(AQ12))</f>
        <v>-2.9999998708566029E-2</v>
      </c>
      <c r="AQ31" s="48"/>
      <c r="AR31" s="170"/>
      <c r="AS31" s="198">
        <f>IF(OR(AS21=0,AY12=0),0,ABS(1000*AU31/(SQRT(3)*AS21*AY12)))</f>
        <v>2.6433853929612039</v>
      </c>
      <c r="AT31" s="199"/>
      <c r="AU31" s="200">
        <v>-2.4000000208616257E-2</v>
      </c>
      <c r="AV31" s="200"/>
      <c r="AW31" s="200"/>
      <c r="AX31" s="48">
        <f>-ABS(AU31)*TAN(ACOS(AY12))</f>
        <v>-1.6000001198715676E-2</v>
      </c>
      <c r="AY31" s="48"/>
      <c r="AZ31" s="170"/>
    </row>
    <row r="32" spans="1:52" x14ac:dyDescent="0.2">
      <c r="A32" s="168" t="s">
        <v>273</v>
      </c>
      <c r="B32" s="169"/>
      <c r="C32" s="169"/>
      <c r="D32" s="169"/>
      <c r="E32" s="17"/>
      <c r="F32" s="17"/>
      <c r="G32" s="17"/>
      <c r="H32" s="17"/>
      <c r="I32" s="17"/>
      <c r="J32" s="17"/>
      <c r="K32" s="17"/>
      <c r="L32" s="3"/>
      <c r="M32" s="198">
        <f>IF(OR(M21=0,S12=0),0,ABS(1000*O32/(SQRT(3)*M21*S12)))</f>
        <v>11.934706349711647</v>
      </c>
      <c r="N32" s="199"/>
      <c r="O32" s="200">
        <v>-9.6000000834465027E-2</v>
      </c>
      <c r="P32" s="200"/>
      <c r="Q32" s="200"/>
      <c r="R32" s="48">
        <f>-ABS(O32)*TAN(ACOS(S12))</f>
        <v>-8.8000000764926256E-2</v>
      </c>
      <c r="S32" s="48"/>
      <c r="T32" s="170"/>
      <c r="U32" s="198">
        <f>IF(OR(U21=0,AA12=0),0,ABS(1000*W32/(SQRT(3)*U21*AA12)))</f>
        <v>11.266576252265205</v>
      </c>
      <c r="V32" s="199"/>
      <c r="W32" s="200">
        <v>-9.6000000834465027E-2</v>
      </c>
      <c r="X32" s="200"/>
      <c r="Y32" s="200"/>
      <c r="Z32" s="48">
        <f>-ABS(W32)*TAN(ACOS(AA12))</f>
        <v>-7.6799995899200585E-2</v>
      </c>
      <c r="AA32" s="48"/>
      <c r="AB32" s="170"/>
      <c r="AC32" s="198">
        <f>IF(OR(AC21=0,AI12=0),0,ABS(1000*AE32/(SQRT(3)*AC21*AI12)))</f>
        <v>19.716508004263414</v>
      </c>
      <c r="AD32" s="199"/>
      <c r="AE32" s="200">
        <v>-0.1679999977350235</v>
      </c>
      <c r="AF32" s="200"/>
      <c r="AG32" s="200"/>
      <c r="AH32" s="48">
        <f>-ABS(AE32)*TAN(ACOS(AI12))</f>
        <v>-0.13439998984336896</v>
      </c>
      <c r="AI32" s="48"/>
      <c r="AJ32" s="170"/>
      <c r="AK32" s="198">
        <f>IF(OR(AK21=0,AQ12=0),0,ABS(1000*AM32/(SQRT(3)*AK21*AQ12)))</f>
        <v>20.041109135599797</v>
      </c>
      <c r="AL32" s="199"/>
      <c r="AM32" s="200">
        <v>-0.1679999977350235</v>
      </c>
      <c r="AN32" s="200"/>
      <c r="AO32" s="200"/>
      <c r="AP32" s="48">
        <f>-ABS(AM32)*TAN(ACOS(AQ12))</f>
        <v>-0.13999999811251956</v>
      </c>
      <c r="AQ32" s="48"/>
      <c r="AR32" s="170"/>
      <c r="AS32" s="198">
        <f>IF(OR(AS21=0,AY12=0),0,ABS(1000*AU32/(SQRT(3)*AS21*AY12)))</f>
        <v>10.573541571844816</v>
      </c>
      <c r="AT32" s="199"/>
      <c r="AU32" s="200">
        <v>-9.6000000834465027E-2</v>
      </c>
      <c r="AV32" s="200"/>
      <c r="AW32" s="200"/>
      <c r="AX32" s="48">
        <f>-ABS(AU32)*TAN(ACOS(AY12))</f>
        <v>-6.4000004794862703E-2</v>
      </c>
      <c r="AY32" s="48"/>
      <c r="AZ32" s="170"/>
    </row>
    <row r="33" spans="1:52" x14ac:dyDescent="0.2">
      <c r="A33" s="168" t="s">
        <v>274</v>
      </c>
      <c r="B33" s="169"/>
      <c r="C33" s="169"/>
      <c r="D33" s="169"/>
      <c r="E33" s="17"/>
      <c r="F33" s="17"/>
      <c r="G33" s="17"/>
      <c r="H33" s="17"/>
      <c r="I33" s="17"/>
      <c r="J33" s="17"/>
      <c r="K33" s="17"/>
      <c r="L33" s="3"/>
      <c r="M33" s="198">
        <f>IF(OR(M21=0,S12=0),0,ABS(1000*O33/(SQRT(3)*M21*S12)))</f>
        <v>0</v>
      </c>
      <c r="N33" s="199"/>
      <c r="O33" s="200">
        <v>0</v>
      </c>
      <c r="P33" s="200"/>
      <c r="Q33" s="200"/>
      <c r="R33" s="48">
        <f>-ABS(O33)*TAN(ACOS(S12))</f>
        <v>0</v>
      </c>
      <c r="S33" s="48"/>
      <c r="T33" s="170"/>
      <c r="U33" s="198">
        <f>IF(OR(U21=0,AA12=0),0,ABS(1000*W33/(SQRT(3)*U21*AA12)))</f>
        <v>0</v>
      </c>
      <c r="V33" s="199"/>
      <c r="W33" s="200">
        <v>0</v>
      </c>
      <c r="X33" s="200"/>
      <c r="Y33" s="200"/>
      <c r="Z33" s="48">
        <f>-ABS(W33)*TAN(ACOS(AA12))</f>
        <v>0</v>
      </c>
      <c r="AA33" s="48"/>
      <c r="AB33" s="170"/>
      <c r="AC33" s="198">
        <f>IF(OR(AC21=0,AI12=0),0,ABS(1000*AE33/(SQRT(3)*AC21*AI12)))</f>
        <v>0</v>
      </c>
      <c r="AD33" s="199"/>
      <c r="AE33" s="200">
        <v>0</v>
      </c>
      <c r="AF33" s="200"/>
      <c r="AG33" s="200"/>
      <c r="AH33" s="48">
        <f>-ABS(AE33)*TAN(ACOS(AI12))</f>
        <v>0</v>
      </c>
      <c r="AI33" s="48"/>
      <c r="AJ33" s="170"/>
      <c r="AK33" s="198">
        <f>IF(OR(AK21=0,AQ12=0),0,ABS(1000*AM33/(SQRT(3)*AK21*AQ12)))</f>
        <v>0</v>
      </c>
      <c r="AL33" s="199"/>
      <c r="AM33" s="200">
        <v>0</v>
      </c>
      <c r="AN33" s="200"/>
      <c r="AO33" s="200"/>
      <c r="AP33" s="48">
        <f>-ABS(AM33)*TAN(ACOS(AQ12))</f>
        <v>0</v>
      </c>
      <c r="AQ33" s="48"/>
      <c r="AR33" s="170"/>
      <c r="AS33" s="198">
        <f>IF(OR(AS21=0,AY12=0),0,ABS(1000*AU33/(SQRT(3)*AS21*AY12)))</f>
        <v>0</v>
      </c>
      <c r="AT33" s="199"/>
      <c r="AU33" s="200">
        <v>0</v>
      </c>
      <c r="AV33" s="200"/>
      <c r="AW33" s="200"/>
      <c r="AX33" s="48">
        <f>-ABS(AU33)*TAN(ACOS(AY12))</f>
        <v>0</v>
      </c>
      <c r="AY33" s="48"/>
      <c r="AZ33" s="170"/>
    </row>
    <row r="34" spans="1:52" x14ac:dyDescent="0.2">
      <c r="A34" s="168" t="s">
        <v>275</v>
      </c>
      <c r="B34" s="169"/>
      <c r="C34" s="169"/>
      <c r="D34" s="169"/>
      <c r="E34" s="17"/>
      <c r="F34" s="17"/>
      <c r="G34" s="17"/>
      <c r="H34" s="17"/>
      <c r="I34" s="17"/>
      <c r="J34" s="17"/>
      <c r="K34" s="17"/>
      <c r="L34" s="3"/>
      <c r="M34" s="198">
        <f>IF(OR(M21=0,S12=0),0,ABS(1000*O34/(SQRT(3)*M21*S12)))</f>
        <v>80.559267397426055</v>
      </c>
      <c r="N34" s="199"/>
      <c r="O34" s="200">
        <v>-0.64800000190734863</v>
      </c>
      <c r="P34" s="200"/>
      <c r="Q34" s="200"/>
      <c r="R34" s="48">
        <f>-ABS(O34)*TAN(ACOS(S12))</f>
        <v>-0.59400000174840284</v>
      </c>
      <c r="S34" s="48"/>
      <c r="T34" s="170"/>
      <c r="U34" s="198">
        <f>IF(OR(U21=0,AA12=0),0,ABS(1000*W34/(SQRT(3)*U21*AA12)))</f>
        <v>11.266576252265205</v>
      </c>
      <c r="V34" s="199"/>
      <c r="W34" s="200">
        <v>-9.6000000834465027E-2</v>
      </c>
      <c r="X34" s="200"/>
      <c r="Y34" s="200"/>
      <c r="Z34" s="48">
        <f>-ABS(W34)*TAN(ACOS(AA12))</f>
        <v>-7.6799995899200585E-2</v>
      </c>
      <c r="AA34" s="48"/>
      <c r="AB34" s="170"/>
      <c r="AC34" s="198">
        <f>IF(OR(AC21=0,AI12=0),0,ABS(1000*AE34/(SQRT(3)*AC21*AI12)))</f>
        <v>5.6332881261326024</v>
      </c>
      <c r="AD34" s="199"/>
      <c r="AE34" s="200">
        <v>-4.8000000417232513E-2</v>
      </c>
      <c r="AF34" s="200"/>
      <c r="AG34" s="200"/>
      <c r="AH34" s="48">
        <f>-ABS(AE34)*TAN(ACOS(AI12))</f>
        <v>-3.8399997949600292E-2</v>
      </c>
      <c r="AI34" s="48"/>
      <c r="AJ34" s="170"/>
      <c r="AK34" s="198">
        <f>IF(OR(AK21=0,AQ12=0),0,ABS(1000*AM34/(SQRT(3)*AK21*AQ12)))</f>
        <v>5.7260313085709456</v>
      </c>
      <c r="AL34" s="199"/>
      <c r="AM34" s="200">
        <v>-4.8000000417232513E-2</v>
      </c>
      <c r="AN34" s="200"/>
      <c r="AO34" s="200"/>
      <c r="AP34" s="48">
        <f>-ABS(AM34)*TAN(ACOS(AQ12))</f>
        <v>-4.0000000347693757E-2</v>
      </c>
      <c r="AQ34" s="48"/>
      <c r="AR34" s="170"/>
      <c r="AS34" s="198">
        <f>IF(OR(AS21=0,AY12=0),0,ABS(1000*AU34/(SQRT(3)*AS21*AY12)))</f>
        <v>58.154477824531661</v>
      </c>
      <c r="AT34" s="199"/>
      <c r="AU34" s="200">
        <v>-0.52799999713897705</v>
      </c>
      <c r="AV34" s="200"/>
      <c r="AW34" s="200"/>
      <c r="AX34" s="48">
        <f>-ABS(AU34)*TAN(ACOS(AY12))</f>
        <v>-0.35200002140469078</v>
      </c>
      <c r="AY34" s="48"/>
      <c r="AZ34" s="170"/>
    </row>
    <row r="35" spans="1:52" ht="13.5" thickBot="1" x14ac:dyDescent="0.25">
      <c r="A35" s="171" t="s">
        <v>40</v>
      </c>
      <c r="B35" s="172"/>
      <c r="C35" s="172"/>
      <c r="D35" s="172"/>
      <c r="E35" s="173"/>
      <c r="F35" s="173"/>
      <c r="G35" s="173"/>
      <c r="H35" s="173"/>
      <c r="I35" s="173"/>
      <c r="J35" s="173"/>
      <c r="K35" s="173"/>
      <c r="L35" s="174"/>
      <c r="M35" s="84"/>
      <c r="N35" s="175"/>
      <c r="O35" s="82">
        <f>SUM(O27:Q34)</f>
        <v>0.67200005427002907</v>
      </c>
      <c r="P35" s="82"/>
      <c r="Q35" s="82"/>
      <c r="R35" s="82">
        <f>SUM(R27:T34)</f>
        <v>0.61600004974752687</v>
      </c>
      <c r="S35" s="82"/>
      <c r="T35" s="176"/>
      <c r="U35" s="84"/>
      <c r="V35" s="175"/>
      <c r="W35" s="82">
        <f>SUM(W27:Y34)</f>
        <v>0.39600002206861973</v>
      </c>
      <c r="X35" s="82"/>
      <c r="Y35" s="82"/>
      <c r="Z35" s="82">
        <f>SUM(Z27:AB34)</f>
        <v>0.31679999798536262</v>
      </c>
      <c r="AA35" s="82"/>
      <c r="AB35" s="176"/>
      <c r="AC35" s="84"/>
      <c r="AD35" s="175"/>
      <c r="AE35" s="82">
        <f>SUM(AE27:AG34)</f>
        <v>0.34800002723932266</v>
      </c>
      <c r="AF35" s="82"/>
      <c r="AG35" s="82"/>
      <c r="AH35" s="82">
        <f>SUM(AH27:AJ34)</f>
        <v>0.27840000450611052</v>
      </c>
      <c r="AI35" s="82"/>
      <c r="AJ35" s="176"/>
      <c r="AK35" s="84"/>
      <c r="AL35" s="175"/>
      <c r="AM35" s="82">
        <f>SUM(AM27:AO34)</f>
        <v>0.46800003200769424</v>
      </c>
      <c r="AN35" s="82"/>
      <c r="AO35" s="82"/>
      <c r="AP35" s="82">
        <f>SUM(AP27:AR34)</f>
        <v>0.39000002667307854</v>
      </c>
      <c r="AQ35" s="82"/>
      <c r="AR35" s="176"/>
      <c r="AS35" s="84"/>
      <c r="AT35" s="175"/>
      <c r="AU35" s="82">
        <f>SUM(AU27:AW34)</f>
        <v>1.1519999541342258</v>
      </c>
      <c r="AV35" s="82"/>
      <c r="AW35" s="82"/>
      <c r="AX35" s="82">
        <f>SUM(AX27:AZ34)</f>
        <v>0.76800002028544667</v>
      </c>
      <c r="AY35" s="82"/>
      <c r="AZ35" s="176"/>
    </row>
    <row r="36" spans="1:52" x14ac:dyDescent="0.2">
      <c r="A36" s="156" t="s">
        <v>41</v>
      </c>
      <c r="B36" s="157"/>
      <c r="C36" s="157"/>
      <c r="D36" s="157"/>
      <c r="E36" s="158"/>
      <c r="F36" s="158"/>
      <c r="G36" s="158"/>
      <c r="H36" s="158"/>
      <c r="I36" s="158"/>
      <c r="J36" s="158"/>
      <c r="K36" s="158"/>
      <c r="L36" s="159"/>
      <c r="M36" s="160"/>
      <c r="N36" s="161"/>
      <c r="O36" s="162"/>
      <c r="P36" s="162"/>
      <c r="Q36" s="162"/>
      <c r="R36" s="162"/>
      <c r="S36" s="162"/>
      <c r="T36" s="163"/>
      <c r="U36" s="160"/>
      <c r="V36" s="161"/>
      <c r="W36" s="162"/>
      <c r="X36" s="162"/>
      <c r="Y36" s="162"/>
      <c r="Z36" s="162"/>
      <c r="AA36" s="162"/>
      <c r="AB36" s="163"/>
      <c r="AC36" s="160"/>
      <c r="AD36" s="161"/>
      <c r="AE36" s="162"/>
      <c r="AF36" s="162"/>
      <c r="AG36" s="162"/>
      <c r="AH36" s="162"/>
      <c r="AI36" s="162"/>
      <c r="AJ36" s="163"/>
      <c r="AK36" s="160"/>
      <c r="AL36" s="161"/>
      <c r="AM36" s="162"/>
      <c r="AN36" s="162"/>
      <c r="AO36" s="162"/>
      <c r="AP36" s="162"/>
      <c r="AQ36" s="162"/>
      <c r="AR36" s="163"/>
      <c r="AS36" s="160"/>
      <c r="AT36" s="161"/>
      <c r="AU36" s="162"/>
      <c r="AV36" s="162"/>
      <c r="AW36" s="162"/>
      <c r="AX36" s="162"/>
      <c r="AY36" s="162"/>
      <c r="AZ36" s="163"/>
    </row>
    <row r="37" spans="1:52" x14ac:dyDescent="0.2">
      <c r="A37" s="168" t="s">
        <v>241</v>
      </c>
      <c r="B37" s="169"/>
      <c r="C37" s="169"/>
      <c r="D37" s="169"/>
      <c r="E37" s="17"/>
      <c r="F37" s="17"/>
      <c r="G37" s="17"/>
      <c r="H37" s="17"/>
      <c r="I37" s="17"/>
      <c r="J37" s="17"/>
      <c r="K37" s="17"/>
      <c r="L37" s="3"/>
      <c r="M37" s="166" t="s">
        <v>96</v>
      </c>
      <c r="N37" s="167"/>
      <c r="O37" s="164">
        <v>0</v>
      </c>
      <c r="P37" s="164"/>
      <c r="Q37" s="164"/>
      <c r="R37" s="164">
        <v>0</v>
      </c>
      <c r="S37" s="164"/>
      <c r="T37" s="165"/>
      <c r="U37" s="166" t="s">
        <v>96</v>
      </c>
      <c r="V37" s="167"/>
      <c r="W37" s="164">
        <v>0</v>
      </c>
      <c r="X37" s="164"/>
      <c r="Y37" s="164"/>
      <c r="Z37" s="164">
        <v>0</v>
      </c>
      <c r="AA37" s="164"/>
      <c r="AB37" s="165"/>
      <c r="AC37" s="166" t="s">
        <v>96</v>
      </c>
      <c r="AD37" s="167"/>
      <c r="AE37" s="164">
        <v>0</v>
      </c>
      <c r="AF37" s="164"/>
      <c r="AG37" s="164"/>
      <c r="AH37" s="164">
        <v>0</v>
      </c>
      <c r="AI37" s="164"/>
      <c r="AJ37" s="165"/>
      <c r="AK37" s="166" t="s">
        <v>96</v>
      </c>
      <c r="AL37" s="167"/>
      <c r="AM37" s="164">
        <v>0</v>
      </c>
      <c r="AN37" s="164"/>
      <c r="AO37" s="164"/>
      <c r="AP37" s="164">
        <v>0</v>
      </c>
      <c r="AQ37" s="164"/>
      <c r="AR37" s="165"/>
      <c r="AS37" s="166" t="s">
        <v>96</v>
      </c>
      <c r="AT37" s="167"/>
      <c r="AU37" s="164">
        <v>0</v>
      </c>
      <c r="AV37" s="164"/>
      <c r="AW37" s="164"/>
      <c r="AX37" s="164">
        <v>0</v>
      </c>
      <c r="AY37" s="164"/>
      <c r="AZ37" s="165"/>
    </row>
    <row r="38" spans="1:52" x14ac:dyDescent="0.2">
      <c r="A38" s="168" t="s">
        <v>118</v>
      </c>
      <c r="B38" s="169"/>
      <c r="C38" s="169"/>
      <c r="D38" s="169"/>
      <c r="E38" s="17"/>
      <c r="F38" s="17"/>
      <c r="G38" s="17"/>
      <c r="H38" s="17"/>
      <c r="I38" s="17"/>
      <c r="J38" s="17"/>
      <c r="K38" s="17"/>
      <c r="L38" s="3"/>
      <c r="M38" s="166" t="s">
        <v>96</v>
      </c>
      <c r="N38" s="167"/>
      <c r="O38" s="164">
        <v>0</v>
      </c>
      <c r="P38" s="164"/>
      <c r="Q38" s="164"/>
      <c r="R38" s="164">
        <v>0</v>
      </c>
      <c r="S38" s="164"/>
      <c r="T38" s="165"/>
      <c r="U38" s="166" t="s">
        <v>96</v>
      </c>
      <c r="V38" s="167"/>
      <c r="W38" s="164">
        <v>0</v>
      </c>
      <c r="X38" s="164"/>
      <c r="Y38" s="164"/>
      <c r="Z38" s="164">
        <v>0</v>
      </c>
      <c r="AA38" s="164"/>
      <c r="AB38" s="165"/>
      <c r="AC38" s="166" t="s">
        <v>96</v>
      </c>
      <c r="AD38" s="167"/>
      <c r="AE38" s="164">
        <v>0</v>
      </c>
      <c r="AF38" s="164"/>
      <c r="AG38" s="164"/>
      <c r="AH38" s="164">
        <v>0</v>
      </c>
      <c r="AI38" s="164"/>
      <c r="AJ38" s="165"/>
      <c r="AK38" s="166" t="s">
        <v>96</v>
      </c>
      <c r="AL38" s="167"/>
      <c r="AM38" s="164">
        <v>0</v>
      </c>
      <c r="AN38" s="164"/>
      <c r="AO38" s="164"/>
      <c r="AP38" s="164">
        <v>0</v>
      </c>
      <c r="AQ38" s="164"/>
      <c r="AR38" s="165"/>
      <c r="AS38" s="166" t="s">
        <v>96</v>
      </c>
      <c r="AT38" s="167"/>
      <c r="AU38" s="164">
        <v>0</v>
      </c>
      <c r="AV38" s="164"/>
      <c r="AW38" s="164"/>
      <c r="AX38" s="164">
        <v>0</v>
      </c>
      <c r="AY38" s="164"/>
      <c r="AZ38" s="165"/>
    </row>
    <row r="39" spans="1:52" x14ac:dyDescent="0.2">
      <c r="A39" s="168" t="s">
        <v>269</v>
      </c>
      <c r="B39" s="169"/>
      <c r="C39" s="169"/>
      <c r="D39" s="169"/>
      <c r="E39" s="17"/>
      <c r="F39" s="17"/>
      <c r="G39" s="17"/>
      <c r="H39" s="17"/>
      <c r="I39" s="17"/>
      <c r="J39" s="17"/>
      <c r="K39" s="17"/>
      <c r="L39" s="3"/>
      <c r="M39" s="166">
        <f>M7</f>
        <v>0</v>
      </c>
      <c r="N39" s="167"/>
      <c r="O39" s="164">
        <f>-O7</f>
        <v>0</v>
      </c>
      <c r="P39" s="164"/>
      <c r="Q39" s="164"/>
      <c r="R39" s="164">
        <f>-Q7</f>
        <v>0</v>
      </c>
      <c r="S39" s="164"/>
      <c r="T39" s="165"/>
      <c r="U39" s="166">
        <f>U7</f>
        <v>0</v>
      </c>
      <c r="V39" s="167"/>
      <c r="W39" s="164">
        <f>-W7</f>
        <v>0</v>
      </c>
      <c r="X39" s="164"/>
      <c r="Y39" s="164"/>
      <c r="Z39" s="164">
        <f>-Y7</f>
        <v>0</v>
      </c>
      <c r="AA39" s="164"/>
      <c r="AB39" s="165"/>
      <c r="AC39" s="166">
        <f>AC7</f>
        <v>0</v>
      </c>
      <c r="AD39" s="167"/>
      <c r="AE39" s="164">
        <f>-AE7</f>
        <v>0</v>
      </c>
      <c r="AF39" s="164"/>
      <c r="AG39" s="164"/>
      <c r="AH39" s="164">
        <f>-AG7</f>
        <v>0</v>
      </c>
      <c r="AI39" s="164"/>
      <c r="AJ39" s="165"/>
      <c r="AK39" s="166">
        <f>AK7</f>
        <v>0</v>
      </c>
      <c r="AL39" s="167"/>
      <c r="AM39" s="164">
        <f>-AM7</f>
        <v>0</v>
      </c>
      <c r="AN39" s="164"/>
      <c r="AO39" s="164"/>
      <c r="AP39" s="164">
        <f>-AO7</f>
        <v>0</v>
      </c>
      <c r="AQ39" s="164"/>
      <c r="AR39" s="165"/>
      <c r="AS39" s="166">
        <f>AS7</f>
        <v>0</v>
      </c>
      <c r="AT39" s="167"/>
      <c r="AU39" s="164">
        <f>-AU7</f>
        <v>0</v>
      </c>
      <c r="AV39" s="164"/>
      <c r="AW39" s="164"/>
      <c r="AX39" s="164">
        <f>-AW7</f>
        <v>0</v>
      </c>
      <c r="AY39" s="164"/>
      <c r="AZ39" s="165"/>
    </row>
    <row r="40" spans="1:52" x14ac:dyDescent="0.2">
      <c r="A40" s="168" t="s">
        <v>276</v>
      </c>
      <c r="B40" s="169"/>
      <c r="C40" s="169"/>
      <c r="D40" s="169"/>
      <c r="E40" s="17"/>
      <c r="F40" s="17"/>
      <c r="G40" s="17"/>
      <c r="H40" s="17"/>
      <c r="I40" s="17"/>
      <c r="J40" s="17"/>
      <c r="K40" s="17"/>
      <c r="L40" s="3"/>
      <c r="M40" s="198">
        <f>IF(OR(M22=0,S12=0),0,ABS(1000*O40/(SQRT(3)*M22*S12)))</f>
        <v>5.9673531748558233</v>
      </c>
      <c r="N40" s="199"/>
      <c r="O40" s="200">
        <v>-4.8000000417232513E-2</v>
      </c>
      <c r="P40" s="200"/>
      <c r="Q40" s="200"/>
      <c r="R40" s="48">
        <f>-ABS(O40)*TAN(ACOS(S12))</f>
        <v>-4.4000000382463128E-2</v>
      </c>
      <c r="S40" s="48"/>
      <c r="T40" s="170"/>
      <c r="U40" s="198">
        <f>IF(OR(U22=0,AA12=0),0,ABS(1000*W40/(SQRT(3)*U22*AA12)))</f>
        <v>1.4083220315331506</v>
      </c>
      <c r="V40" s="199"/>
      <c r="W40" s="200">
        <v>-1.2000000104308128E-2</v>
      </c>
      <c r="X40" s="200"/>
      <c r="Y40" s="200"/>
      <c r="Z40" s="48">
        <f>-ABS(W40)*TAN(ACOS(AA12))</f>
        <v>-9.5999994874000731E-3</v>
      </c>
      <c r="AA40" s="48"/>
      <c r="AB40" s="170"/>
      <c r="AC40" s="198">
        <f>IF(OR(AC22=0,AI12=0),0,ABS(1000*AE40/(SQRT(3)*AC22*AI12)))</f>
        <v>2.8166440630663012</v>
      </c>
      <c r="AD40" s="199"/>
      <c r="AE40" s="200">
        <v>-2.4000000208616257E-2</v>
      </c>
      <c r="AF40" s="200"/>
      <c r="AG40" s="200"/>
      <c r="AH40" s="48">
        <f>-ABS(AE40)*TAN(ACOS(AI12))</f>
        <v>-1.9199998974800146E-2</v>
      </c>
      <c r="AI40" s="48"/>
      <c r="AJ40" s="170"/>
      <c r="AK40" s="198">
        <f>IF(OR(AK22=0,AQ12=0),0,ABS(1000*AM40/(SQRT(3)*AK22*AQ12)))</f>
        <v>2.8630156542854728</v>
      </c>
      <c r="AL40" s="199"/>
      <c r="AM40" s="200">
        <v>-2.4000000208616257E-2</v>
      </c>
      <c r="AN40" s="200"/>
      <c r="AO40" s="200"/>
      <c r="AP40" s="48">
        <f>-ABS(AM40)*TAN(ACOS(AQ12))</f>
        <v>-2.0000000173846878E-2</v>
      </c>
      <c r="AQ40" s="48"/>
      <c r="AR40" s="170"/>
      <c r="AS40" s="198">
        <f>IF(OR(AS22=0,AY12=0),0,ABS(1000*AU40/(SQRT(3)*AS22*AY12)))</f>
        <v>10.573541571844816</v>
      </c>
      <c r="AT40" s="199"/>
      <c r="AU40" s="200">
        <v>-9.6000000834465027E-2</v>
      </c>
      <c r="AV40" s="200"/>
      <c r="AW40" s="200"/>
      <c r="AX40" s="48">
        <f>-ABS(AU40)*TAN(ACOS(AY12))</f>
        <v>-6.4000004794862703E-2</v>
      </c>
      <c r="AY40" s="48"/>
      <c r="AZ40" s="170"/>
    </row>
    <row r="41" spans="1:52" x14ac:dyDescent="0.2">
      <c r="A41" s="168" t="s">
        <v>277</v>
      </c>
      <c r="B41" s="169"/>
      <c r="C41" s="169"/>
      <c r="D41" s="169"/>
      <c r="E41" s="17"/>
      <c r="F41" s="17"/>
      <c r="G41" s="17"/>
      <c r="H41" s="17"/>
      <c r="I41" s="17"/>
      <c r="J41" s="17"/>
      <c r="K41" s="17"/>
      <c r="L41" s="3"/>
      <c r="M41" s="198">
        <f>IF(OR(M22=0,S12=0),0,ABS(1000*O41/(SQRT(3)*M22*S12)))</f>
        <v>83.542942595471303</v>
      </c>
      <c r="N41" s="199"/>
      <c r="O41" s="200">
        <v>-0.67199999094009399</v>
      </c>
      <c r="P41" s="200"/>
      <c r="Q41" s="200"/>
      <c r="R41" s="48">
        <f>-ABS(O41)*TAN(ACOS(S12))</f>
        <v>-0.61599999169508601</v>
      </c>
      <c r="S41" s="48"/>
      <c r="T41" s="170"/>
      <c r="U41" s="198">
        <f>IF(OR(U22=0,AA12=0),0,ABS(1000*W41/(SQRT(3)*U22*AA12)))</f>
        <v>22.53315250453041</v>
      </c>
      <c r="V41" s="199"/>
      <c r="W41" s="200">
        <v>-0.19200000166893005</v>
      </c>
      <c r="X41" s="200"/>
      <c r="Y41" s="200"/>
      <c r="Z41" s="48">
        <f>-ABS(W41)*TAN(ACOS(AA12))</f>
        <v>-0.15359999179840117</v>
      </c>
      <c r="AA41" s="48"/>
      <c r="AB41" s="170"/>
      <c r="AC41" s="198">
        <f>IF(OR(AC22=0,AI12=0),0,ABS(1000*AE41/(SQRT(3)*AC22*AI12)))</f>
        <v>19.716508004263414</v>
      </c>
      <c r="AD41" s="199"/>
      <c r="AE41" s="200">
        <v>-0.1679999977350235</v>
      </c>
      <c r="AF41" s="200"/>
      <c r="AG41" s="200"/>
      <c r="AH41" s="48">
        <f>-ABS(AE41)*TAN(ACOS(AI12))</f>
        <v>-0.13439998984336896</v>
      </c>
      <c r="AI41" s="48"/>
      <c r="AJ41" s="170"/>
      <c r="AK41" s="198">
        <f>IF(OR(AK22=0,AQ12=0),0,ABS(1000*AM41/(SQRT(3)*AK22*AQ12)))</f>
        <v>20.041109135599797</v>
      </c>
      <c r="AL41" s="199"/>
      <c r="AM41" s="200">
        <v>-0.1679999977350235</v>
      </c>
      <c r="AN41" s="200"/>
      <c r="AO41" s="200"/>
      <c r="AP41" s="48">
        <f>-ABS(AM41)*TAN(ACOS(AQ12))</f>
        <v>-0.13999999811251956</v>
      </c>
      <c r="AQ41" s="48"/>
      <c r="AR41" s="170"/>
      <c r="AS41" s="198">
        <f>IF(OR(AS22=0,AY12=0),0,ABS(1000*AU41/(SQRT(3)*AS22*AY12)))</f>
        <v>89.875100898836465</v>
      </c>
      <c r="AT41" s="199"/>
      <c r="AU41" s="200">
        <v>-0.81599998474121094</v>
      </c>
      <c r="AV41" s="200"/>
      <c r="AW41" s="200"/>
      <c r="AX41" s="48">
        <f>-ABS(AU41)*TAN(ACOS(AY12))</f>
        <v>-0.54400002585517071</v>
      </c>
      <c r="AY41" s="48"/>
      <c r="AZ41" s="170"/>
    </row>
    <row r="42" spans="1:52" x14ac:dyDescent="0.2">
      <c r="A42" s="168" t="s">
        <v>278</v>
      </c>
      <c r="B42" s="169"/>
      <c r="C42" s="169"/>
      <c r="D42" s="169"/>
      <c r="E42" s="17"/>
      <c r="F42" s="17"/>
      <c r="G42" s="17"/>
      <c r="H42" s="17"/>
      <c r="I42" s="17"/>
      <c r="J42" s="17"/>
      <c r="K42" s="17"/>
      <c r="L42" s="3"/>
      <c r="M42" s="198">
        <f>IF(OR(M22=0,S12=0),0,ABS(1000*O42/(SQRT(3)*M22*S12)))</f>
        <v>80.559267397426055</v>
      </c>
      <c r="N42" s="199"/>
      <c r="O42" s="200">
        <v>-0.64800000190734863</v>
      </c>
      <c r="P42" s="200"/>
      <c r="Q42" s="200"/>
      <c r="R42" s="48">
        <f>-ABS(O42)*TAN(ACOS(S12))</f>
        <v>-0.59400000174840284</v>
      </c>
      <c r="S42" s="48"/>
      <c r="T42" s="170"/>
      <c r="U42" s="198">
        <f>IF(OR(U22=0,AA12=0),0,ABS(1000*W42/(SQRT(3)*U22*AA12)))</f>
        <v>11.266576252265205</v>
      </c>
      <c r="V42" s="199"/>
      <c r="W42" s="200">
        <v>-9.6000000834465027E-2</v>
      </c>
      <c r="X42" s="200"/>
      <c r="Y42" s="200"/>
      <c r="Z42" s="48">
        <f>-ABS(W42)*TAN(ACOS(AA12))</f>
        <v>-7.6799995899200585E-2</v>
      </c>
      <c r="AA42" s="48"/>
      <c r="AB42" s="170"/>
      <c r="AC42" s="198">
        <f>IF(OR(AC22=0,AI12=0),0,ABS(1000*AE42/(SQRT(3)*AC22*AI12)))</f>
        <v>5.6332881261326024</v>
      </c>
      <c r="AD42" s="199"/>
      <c r="AE42" s="200">
        <v>-4.8000000417232513E-2</v>
      </c>
      <c r="AF42" s="200"/>
      <c r="AG42" s="200"/>
      <c r="AH42" s="48">
        <f>-ABS(AE42)*TAN(ACOS(AI12))</f>
        <v>-3.8399997949600292E-2</v>
      </c>
      <c r="AI42" s="48"/>
      <c r="AJ42" s="170"/>
      <c r="AK42" s="198">
        <f>IF(OR(AK22=0,AQ12=0),0,ABS(1000*AM42/(SQRT(3)*AK22*AQ12)))</f>
        <v>5.7260313085709456</v>
      </c>
      <c r="AL42" s="199"/>
      <c r="AM42" s="200">
        <v>-4.8000000417232513E-2</v>
      </c>
      <c r="AN42" s="200"/>
      <c r="AO42" s="200"/>
      <c r="AP42" s="48">
        <f>-ABS(AM42)*TAN(ACOS(AQ12))</f>
        <v>-4.0000000347693757E-2</v>
      </c>
      <c r="AQ42" s="48"/>
      <c r="AR42" s="170"/>
      <c r="AS42" s="198">
        <f>IF(OR(AS22=0,AY12=0),0,ABS(1000*AU42/(SQRT(3)*AS22*AY12)))</f>
        <v>58.154477824531661</v>
      </c>
      <c r="AT42" s="199"/>
      <c r="AU42" s="200">
        <v>-0.52799999713897705</v>
      </c>
      <c r="AV42" s="200"/>
      <c r="AW42" s="200"/>
      <c r="AX42" s="48">
        <f>-ABS(AU42)*TAN(ACOS(AY12))</f>
        <v>-0.35200002140469078</v>
      </c>
      <c r="AY42" s="48"/>
      <c r="AZ42" s="170"/>
    </row>
    <row r="43" spans="1:52" x14ac:dyDescent="0.2">
      <c r="A43" s="168" t="s">
        <v>279</v>
      </c>
      <c r="B43" s="169"/>
      <c r="C43" s="169"/>
      <c r="D43" s="169"/>
      <c r="E43" s="17"/>
      <c r="F43" s="17"/>
      <c r="G43" s="17"/>
      <c r="H43" s="17"/>
      <c r="I43" s="17"/>
      <c r="J43" s="17"/>
      <c r="K43" s="17"/>
      <c r="L43" s="3"/>
      <c r="M43" s="46" t="s">
        <v>96</v>
      </c>
      <c r="N43" s="47"/>
      <c r="O43" s="164">
        <v>0</v>
      </c>
      <c r="P43" s="164"/>
      <c r="Q43" s="164"/>
      <c r="R43" s="164">
        <v>0</v>
      </c>
      <c r="S43" s="164"/>
      <c r="T43" s="165"/>
      <c r="U43" s="46" t="s">
        <v>96</v>
      </c>
      <c r="V43" s="47"/>
      <c r="W43" s="164">
        <v>0</v>
      </c>
      <c r="X43" s="164"/>
      <c r="Y43" s="164"/>
      <c r="Z43" s="164">
        <v>0</v>
      </c>
      <c r="AA43" s="164"/>
      <c r="AB43" s="165"/>
      <c r="AC43" s="46" t="s">
        <v>96</v>
      </c>
      <c r="AD43" s="47"/>
      <c r="AE43" s="164">
        <v>0</v>
      </c>
      <c r="AF43" s="164"/>
      <c r="AG43" s="164"/>
      <c r="AH43" s="164">
        <v>0</v>
      </c>
      <c r="AI43" s="164"/>
      <c r="AJ43" s="165"/>
      <c r="AK43" s="46" t="s">
        <v>96</v>
      </c>
      <c r="AL43" s="47"/>
      <c r="AM43" s="164">
        <v>0</v>
      </c>
      <c r="AN43" s="164"/>
      <c r="AO43" s="164"/>
      <c r="AP43" s="164">
        <v>0</v>
      </c>
      <c r="AQ43" s="164"/>
      <c r="AR43" s="165"/>
      <c r="AS43" s="46" t="s">
        <v>96</v>
      </c>
      <c r="AT43" s="47"/>
      <c r="AU43" s="164">
        <v>0</v>
      </c>
      <c r="AV43" s="164"/>
      <c r="AW43" s="164"/>
      <c r="AX43" s="164">
        <v>0</v>
      </c>
      <c r="AY43" s="164"/>
      <c r="AZ43" s="165"/>
    </row>
    <row r="44" spans="1:52" ht="13.5" thickBot="1" x14ac:dyDescent="0.25">
      <c r="A44" s="177" t="s">
        <v>43</v>
      </c>
      <c r="B44" s="178"/>
      <c r="C44" s="178"/>
      <c r="D44" s="178"/>
      <c r="E44" s="179"/>
      <c r="F44" s="179"/>
      <c r="G44" s="179"/>
      <c r="H44" s="179"/>
      <c r="I44" s="179"/>
      <c r="J44" s="179"/>
      <c r="K44" s="179"/>
      <c r="L44" s="180"/>
      <c r="M44" s="181"/>
      <c r="N44" s="182"/>
      <c r="O44" s="183">
        <f>SUM(O37:Q43)</f>
        <v>-1.3679999932646751</v>
      </c>
      <c r="P44" s="183"/>
      <c r="Q44" s="183"/>
      <c r="R44" s="183">
        <f>SUM(R37:T43)</f>
        <v>-1.2539999938259521</v>
      </c>
      <c r="S44" s="183"/>
      <c r="T44" s="184"/>
      <c r="U44" s="181"/>
      <c r="V44" s="182"/>
      <c r="W44" s="183">
        <f>SUM(W37:Y43)</f>
        <v>-0.30000000260770321</v>
      </c>
      <c r="X44" s="183"/>
      <c r="Y44" s="183"/>
      <c r="Z44" s="183">
        <f>SUM(Z37:AB43)</f>
        <v>-0.23999998718500182</v>
      </c>
      <c r="AA44" s="183"/>
      <c r="AB44" s="184"/>
      <c r="AC44" s="181"/>
      <c r="AD44" s="182"/>
      <c r="AE44" s="183">
        <f>SUM(AE37:AG43)</f>
        <v>-0.23999999836087227</v>
      </c>
      <c r="AF44" s="183"/>
      <c r="AG44" s="183"/>
      <c r="AH44" s="183">
        <f>SUM(AH37:AJ43)</f>
        <v>-0.19199998676776941</v>
      </c>
      <c r="AI44" s="183"/>
      <c r="AJ44" s="184"/>
      <c r="AK44" s="181"/>
      <c r="AL44" s="182"/>
      <c r="AM44" s="183">
        <f>SUM(AM37:AO43)</f>
        <v>-0.23999999836087227</v>
      </c>
      <c r="AN44" s="183"/>
      <c r="AO44" s="183"/>
      <c r="AP44" s="183">
        <f>SUM(AP37:AR43)</f>
        <v>-0.19999999863406021</v>
      </c>
      <c r="AQ44" s="183"/>
      <c r="AR44" s="184"/>
      <c r="AS44" s="181"/>
      <c r="AT44" s="182"/>
      <c r="AU44" s="183">
        <f>SUM(AU37:AW43)</f>
        <v>-1.439999982714653</v>
      </c>
      <c r="AV44" s="183"/>
      <c r="AW44" s="183"/>
      <c r="AX44" s="183">
        <f>SUM(AX37:AZ43)</f>
        <v>-0.96000005205472416</v>
      </c>
      <c r="AY44" s="183"/>
      <c r="AZ44" s="184"/>
    </row>
    <row r="45" spans="1:52" ht="13.5" thickBot="1" x14ac:dyDescent="0.25">
      <c r="A45" s="185" t="s">
        <v>44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7"/>
      <c r="M45" s="188"/>
      <c r="N45" s="189"/>
      <c r="O45" s="190">
        <f>SUM(O27:Q34)+SUM(O37:Q43)</f>
        <v>-0.69599993899464607</v>
      </c>
      <c r="P45" s="190"/>
      <c r="Q45" s="190"/>
      <c r="R45" s="190">
        <f>SUM(R27:T34)+SUM(R37:T43)</f>
        <v>-0.6379999440784252</v>
      </c>
      <c r="S45" s="190"/>
      <c r="T45" s="191"/>
      <c r="U45" s="188"/>
      <c r="V45" s="189"/>
      <c r="W45" s="190">
        <f>SUM(W27:Y34)+SUM(W37:Y43)</f>
        <v>9.6000019460916519E-2</v>
      </c>
      <c r="X45" s="190"/>
      <c r="Y45" s="190"/>
      <c r="Z45" s="190">
        <f>SUM(Z27:AB34)+SUM(Z37:AB43)</f>
        <v>7.6800010800360807E-2</v>
      </c>
      <c r="AA45" s="190"/>
      <c r="AB45" s="191"/>
      <c r="AC45" s="188"/>
      <c r="AD45" s="189"/>
      <c r="AE45" s="190">
        <f>SUM(AE27:AG34)+SUM(AE37:AG43)</f>
        <v>0.10800002887845039</v>
      </c>
      <c r="AF45" s="190"/>
      <c r="AG45" s="190"/>
      <c r="AH45" s="190">
        <f>SUM(AH27:AJ34)+SUM(AH37:AJ43)</f>
        <v>8.6400017738341106E-2</v>
      </c>
      <c r="AI45" s="190"/>
      <c r="AJ45" s="191"/>
      <c r="AK45" s="188"/>
      <c r="AL45" s="189"/>
      <c r="AM45" s="190">
        <f>SUM(AM27:AO34)+SUM(AM37:AO43)</f>
        <v>0.22800003364682198</v>
      </c>
      <c r="AN45" s="190"/>
      <c r="AO45" s="190"/>
      <c r="AP45" s="190">
        <f>SUM(AP27:AR34)+SUM(AP37:AR43)</f>
        <v>0.19000002803901833</v>
      </c>
      <c r="AQ45" s="190"/>
      <c r="AR45" s="191"/>
      <c r="AS45" s="188"/>
      <c r="AT45" s="189"/>
      <c r="AU45" s="190">
        <f>SUM(AU27:AW34)+SUM(AU37:AW43)</f>
        <v>-0.28800002858042717</v>
      </c>
      <c r="AV45" s="190"/>
      <c r="AW45" s="190"/>
      <c r="AX45" s="190">
        <f>SUM(AX27:AZ34)+SUM(AX37:AZ43)</f>
        <v>-0.19200003176927749</v>
      </c>
      <c r="AY45" s="190"/>
      <c r="AZ45" s="191"/>
    </row>
    <row r="46" spans="1:52" ht="13.5" thickBot="1" x14ac:dyDescent="0.25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</row>
    <row r="47" spans="1:52" ht="13.5" thickBot="1" x14ac:dyDescent="0.25">
      <c r="A47" s="195" t="s">
        <v>45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7"/>
      <c r="M47" s="192" t="s">
        <v>280</v>
      </c>
      <c r="N47" s="193"/>
      <c r="O47" s="193"/>
      <c r="P47" s="193"/>
      <c r="Q47" s="193"/>
      <c r="R47" s="193"/>
      <c r="S47" s="193"/>
      <c r="T47" s="194"/>
      <c r="U47" s="192" t="s">
        <v>281</v>
      </c>
      <c r="V47" s="193"/>
      <c r="W47" s="193"/>
      <c r="X47" s="193"/>
      <c r="Y47" s="193"/>
      <c r="Z47" s="193"/>
      <c r="AA47" s="193"/>
      <c r="AB47" s="194"/>
      <c r="AC47" s="192" t="s">
        <v>281</v>
      </c>
      <c r="AD47" s="193"/>
      <c r="AE47" s="193"/>
      <c r="AF47" s="193"/>
      <c r="AG47" s="193"/>
      <c r="AH47" s="193"/>
      <c r="AI47" s="193"/>
      <c r="AJ47" s="194"/>
      <c r="AK47" s="192" t="s">
        <v>281</v>
      </c>
      <c r="AL47" s="193"/>
      <c r="AM47" s="193"/>
      <c r="AN47" s="193"/>
      <c r="AO47" s="193"/>
      <c r="AP47" s="193"/>
      <c r="AQ47" s="193"/>
      <c r="AR47" s="194"/>
      <c r="AS47" s="192" t="s">
        <v>280</v>
      </c>
      <c r="AT47" s="193"/>
      <c r="AU47" s="193"/>
      <c r="AV47" s="193"/>
      <c r="AW47" s="193"/>
      <c r="AX47" s="193"/>
      <c r="AY47" s="193"/>
      <c r="AZ47" s="194"/>
    </row>
    <row r="52" spans="6:28" s="22" customFormat="1" x14ac:dyDescent="0.2">
      <c r="F52" s="22" t="s">
        <v>552</v>
      </c>
    </row>
    <row r="53" spans="6:28" s="22" customFormat="1" x14ac:dyDescent="0.2">
      <c r="F53" s="22" t="s">
        <v>548</v>
      </c>
      <c r="AB53" s="22" t="s">
        <v>549</v>
      </c>
    </row>
    <row r="54" spans="6:28" s="22" customFormat="1" x14ac:dyDescent="0.2"/>
    <row r="55" spans="6:28" s="22" customFormat="1" x14ac:dyDescent="0.2"/>
    <row r="56" spans="6:28" s="22" customFormat="1" x14ac:dyDescent="0.2">
      <c r="F56" s="22" t="s">
        <v>553</v>
      </c>
      <c r="AB56" s="22" t="s">
        <v>554</v>
      </c>
    </row>
  </sheetData>
  <mergeCells count="626">
    <mergeCell ref="A1:AR1"/>
    <mergeCell ref="A2:AR2"/>
    <mergeCell ref="A3:L3"/>
    <mergeCell ref="M3:T3"/>
    <mergeCell ref="U3:AB3"/>
    <mergeCell ref="AC3:AJ3"/>
    <mergeCell ref="AK3:AR3"/>
    <mergeCell ref="AS3:AZ3"/>
    <mergeCell ref="A4:AR4"/>
    <mergeCell ref="A5:D5"/>
    <mergeCell ref="E5:L5"/>
    <mergeCell ref="M5:N5"/>
    <mergeCell ref="O5:P5"/>
    <mergeCell ref="Q5:R5"/>
    <mergeCell ref="S5:T5"/>
    <mergeCell ref="U5:V5"/>
    <mergeCell ref="W5:X5"/>
    <mergeCell ref="AW5:AX5"/>
    <mergeCell ref="AY5:AZ5"/>
    <mergeCell ref="A6:D6"/>
    <mergeCell ref="E6:L6"/>
    <mergeCell ref="M6:N6"/>
    <mergeCell ref="O6:P6"/>
    <mergeCell ref="Q6:R6"/>
    <mergeCell ref="S6:T6"/>
    <mergeCell ref="U6:V6"/>
    <mergeCell ref="W6:X6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AG5:AH5"/>
    <mergeCell ref="AI5:AJ5"/>
    <mergeCell ref="AW6:AX6"/>
    <mergeCell ref="AY6:AZ6"/>
    <mergeCell ref="A7:D7"/>
    <mergeCell ref="E7:L7"/>
    <mergeCell ref="M7:N7"/>
    <mergeCell ref="O7:P7"/>
    <mergeCell ref="Q7:R7"/>
    <mergeCell ref="S7:T7"/>
    <mergeCell ref="U7:V7"/>
    <mergeCell ref="W7:X7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AW7:AX7"/>
    <mergeCell ref="AY7:AZ7"/>
    <mergeCell ref="A8:L8"/>
    <mergeCell ref="M8:N8"/>
    <mergeCell ref="O8:P8"/>
    <mergeCell ref="Q8:R8"/>
    <mergeCell ref="S8:T8"/>
    <mergeCell ref="U8:V8"/>
    <mergeCell ref="W8:X8"/>
    <mergeCell ref="Y8:Z8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AY8:AZ8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AY10:AZ10"/>
    <mergeCell ref="E11:F11"/>
    <mergeCell ref="G11:H11"/>
    <mergeCell ref="I11:J11"/>
    <mergeCell ref="K11:L11"/>
    <mergeCell ref="M11:N11"/>
    <mergeCell ref="O11:P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Q11:R11"/>
    <mergeCell ref="S11:T11"/>
    <mergeCell ref="U11:V11"/>
    <mergeCell ref="W11:X11"/>
    <mergeCell ref="Y11:Z11"/>
    <mergeCell ref="AA11:AB11"/>
    <mergeCell ref="AS10:AT10"/>
    <mergeCell ref="AU10:AV10"/>
    <mergeCell ref="AW10:AX10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S12:T12"/>
    <mergeCell ref="U12:V12"/>
    <mergeCell ref="W12:X12"/>
    <mergeCell ref="Y12:Z12"/>
    <mergeCell ref="A12:D13"/>
    <mergeCell ref="E12:F12"/>
    <mergeCell ref="G12:H12"/>
    <mergeCell ref="I12:J12"/>
    <mergeCell ref="K12:L12"/>
    <mergeCell ref="M12:N12"/>
    <mergeCell ref="AY12:AZ12"/>
    <mergeCell ref="E13:L13"/>
    <mergeCell ref="M13:O13"/>
    <mergeCell ref="P13:Q13"/>
    <mergeCell ref="R13:T13"/>
    <mergeCell ref="U13:W13"/>
    <mergeCell ref="X13:Y13"/>
    <mergeCell ref="Z13:AB13"/>
    <mergeCell ref="AC13:AE13"/>
    <mergeCell ref="AF13:AG13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AX13:AZ13"/>
    <mergeCell ref="A14:D15"/>
    <mergeCell ref="E14:L14"/>
    <mergeCell ref="M14:N14"/>
    <mergeCell ref="O14:P14"/>
    <mergeCell ref="Q14:R14"/>
    <mergeCell ref="S14:T14"/>
    <mergeCell ref="U14:V14"/>
    <mergeCell ref="W14:X14"/>
    <mergeCell ref="Y14:Z14"/>
    <mergeCell ref="AH13:AJ13"/>
    <mergeCell ref="AK13:AM13"/>
    <mergeCell ref="AN13:AO13"/>
    <mergeCell ref="AP13:AR13"/>
    <mergeCell ref="AS13:AU13"/>
    <mergeCell ref="AV13:AW13"/>
    <mergeCell ref="AY14:AZ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A16:D16"/>
    <mergeCell ref="E16:H16"/>
    <mergeCell ref="I16:L16"/>
    <mergeCell ref="M16:O16"/>
    <mergeCell ref="P16:Q16"/>
    <mergeCell ref="R16:T16"/>
    <mergeCell ref="AO15:AP15"/>
    <mergeCell ref="AQ15:AR15"/>
    <mergeCell ref="AS15:AT15"/>
    <mergeCell ref="AK16:AM16"/>
    <mergeCell ref="AN16:AO16"/>
    <mergeCell ref="AP16:AR16"/>
    <mergeCell ref="AS16:AU16"/>
    <mergeCell ref="AV16:AW16"/>
    <mergeCell ref="AX16:AZ16"/>
    <mergeCell ref="U16:W16"/>
    <mergeCell ref="X16:Y16"/>
    <mergeCell ref="Z16:AB16"/>
    <mergeCell ref="AC16:AE16"/>
    <mergeCell ref="AF16:AG16"/>
    <mergeCell ref="AH16:AJ16"/>
    <mergeCell ref="AK17:AM17"/>
    <mergeCell ref="AN17:AO17"/>
    <mergeCell ref="AP17:AR17"/>
    <mergeCell ref="AS17:AU17"/>
    <mergeCell ref="AV17:AW17"/>
    <mergeCell ref="AX17:AZ17"/>
    <mergeCell ref="U17:W17"/>
    <mergeCell ref="X17:Y17"/>
    <mergeCell ref="Z17:AB17"/>
    <mergeCell ref="AC17:AE17"/>
    <mergeCell ref="AF17:AG17"/>
    <mergeCell ref="AH17:AJ17"/>
    <mergeCell ref="AS18:AU18"/>
    <mergeCell ref="AV18:AW18"/>
    <mergeCell ref="AX18:AZ18"/>
    <mergeCell ref="U18:W18"/>
    <mergeCell ref="X18:Y18"/>
    <mergeCell ref="Z18:AB18"/>
    <mergeCell ref="AC18:AE18"/>
    <mergeCell ref="AF18:AG18"/>
    <mergeCell ref="AH18:AJ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AK18:AM18"/>
    <mergeCell ref="AN18:AO18"/>
    <mergeCell ref="AP18:AR18"/>
    <mergeCell ref="A17:D18"/>
    <mergeCell ref="E17:H18"/>
    <mergeCell ref="I17:L17"/>
    <mergeCell ref="M17:O17"/>
    <mergeCell ref="P17:Q17"/>
    <mergeCell ref="R17:T17"/>
    <mergeCell ref="I18:L18"/>
    <mergeCell ref="M18:O18"/>
    <mergeCell ref="P18:Q18"/>
    <mergeCell ref="R18:T18"/>
    <mergeCell ref="AS20:AZ20"/>
    <mergeCell ref="A21:B21"/>
    <mergeCell ref="C21:D21"/>
    <mergeCell ref="E21:L21"/>
    <mergeCell ref="M21:T21"/>
    <mergeCell ref="U21:AB21"/>
    <mergeCell ref="AC21:AJ21"/>
    <mergeCell ref="AK21:AR21"/>
    <mergeCell ref="AS21:AZ21"/>
    <mergeCell ref="AK22:AR22"/>
    <mergeCell ref="AS22:AZ22"/>
    <mergeCell ref="A23:AR23"/>
    <mergeCell ref="A24:D25"/>
    <mergeCell ref="E24:F24"/>
    <mergeCell ref="G24:H24"/>
    <mergeCell ref="I24:J24"/>
    <mergeCell ref="K24:L24"/>
    <mergeCell ref="M24:N25"/>
    <mergeCell ref="O24:Q25"/>
    <mergeCell ref="A22:B22"/>
    <mergeCell ref="C22:D22"/>
    <mergeCell ref="E22:L22"/>
    <mergeCell ref="M22:T22"/>
    <mergeCell ref="U22:AB22"/>
    <mergeCell ref="AC22:AJ22"/>
    <mergeCell ref="AX24:AZ25"/>
    <mergeCell ref="A26:D26"/>
    <mergeCell ref="E26:AZ26"/>
    <mergeCell ref="A27:D27"/>
    <mergeCell ref="M27:N27"/>
    <mergeCell ref="O27:Q27"/>
    <mergeCell ref="R27:T27"/>
    <mergeCell ref="U27:V27"/>
    <mergeCell ref="W27:Y27"/>
    <mergeCell ref="Z27:AB27"/>
    <mergeCell ref="AH24:AJ25"/>
    <mergeCell ref="AK24:AL25"/>
    <mergeCell ref="AM24:AO25"/>
    <mergeCell ref="AP24:AR25"/>
    <mergeCell ref="AS24:AT25"/>
    <mergeCell ref="AU24:AW25"/>
    <mergeCell ref="R24:T25"/>
    <mergeCell ref="U24:V25"/>
    <mergeCell ref="W24:Y25"/>
    <mergeCell ref="Z24:AB25"/>
    <mergeCell ref="AC24:AD25"/>
    <mergeCell ref="AE24:AG25"/>
    <mergeCell ref="AS27:AT27"/>
    <mergeCell ref="AU27:AW27"/>
    <mergeCell ref="AX27:AZ27"/>
    <mergeCell ref="A28:D28"/>
    <mergeCell ref="M28:N28"/>
    <mergeCell ref="O28:Q28"/>
    <mergeCell ref="R28:T28"/>
    <mergeCell ref="U28:V28"/>
    <mergeCell ref="W28:Y28"/>
    <mergeCell ref="Z28:AB28"/>
    <mergeCell ref="AC27:AD27"/>
    <mergeCell ref="AE27:AG27"/>
    <mergeCell ref="AH27:AJ27"/>
    <mergeCell ref="AK27:AL27"/>
    <mergeCell ref="AM27:AO27"/>
    <mergeCell ref="AP27:AR27"/>
    <mergeCell ref="AS28:AT28"/>
    <mergeCell ref="AU28:AW28"/>
    <mergeCell ref="AX28:AZ28"/>
    <mergeCell ref="A29:D29"/>
    <mergeCell ref="M29:N29"/>
    <mergeCell ref="O29:Q29"/>
    <mergeCell ref="R29:T29"/>
    <mergeCell ref="U29:V29"/>
    <mergeCell ref="W29:Y29"/>
    <mergeCell ref="Z29:AB29"/>
    <mergeCell ref="AC28:AD28"/>
    <mergeCell ref="AE28:AG28"/>
    <mergeCell ref="AH28:AJ28"/>
    <mergeCell ref="AK28:AL28"/>
    <mergeCell ref="AM28:AO28"/>
    <mergeCell ref="AP28:AR28"/>
    <mergeCell ref="AS29:AT29"/>
    <mergeCell ref="AU29:AW29"/>
    <mergeCell ref="AX29:AZ29"/>
    <mergeCell ref="A30:D30"/>
    <mergeCell ref="M30:N30"/>
    <mergeCell ref="O30:Q30"/>
    <mergeCell ref="R30:T30"/>
    <mergeCell ref="U30:V30"/>
    <mergeCell ref="W30:Y30"/>
    <mergeCell ref="Z30:AB30"/>
    <mergeCell ref="AC29:AD29"/>
    <mergeCell ref="AE29:AG29"/>
    <mergeCell ref="AH29:AJ29"/>
    <mergeCell ref="AK29:AL29"/>
    <mergeCell ref="AM29:AO29"/>
    <mergeCell ref="AP29:AR29"/>
    <mergeCell ref="AS30:AT30"/>
    <mergeCell ref="AU30:AW30"/>
    <mergeCell ref="AX30:AZ30"/>
    <mergeCell ref="A31:D31"/>
    <mergeCell ref="M31:N31"/>
    <mergeCell ref="O31:Q31"/>
    <mergeCell ref="R31:T31"/>
    <mergeCell ref="U31:V31"/>
    <mergeCell ref="W31:Y31"/>
    <mergeCell ref="Z31:AB31"/>
    <mergeCell ref="AC30:AD30"/>
    <mergeCell ref="AE30:AG30"/>
    <mergeCell ref="AH30:AJ30"/>
    <mergeCell ref="AK30:AL30"/>
    <mergeCell ref="AM30:AO30"/>
    <mergeCell ref="AP30:AR30"/>
    <mergeCell ref="AS31:AT31"/>
    <mergeCell ref="AU31:AW31"/>
    <mergeCell ref="AX31:AZ31"/>
    <mergeCell ref="A32:D32"/>
    <mergeCell ref="M32:N32"/>
    <mergeCell ref="O32:Q32"/>
    <mergeCell ref="R32:T32"/>
    <mergeCell ref="U32:V32"/>
    <mergeCell ref="W32:Y32"/>
    <mergeCell ref="Z32:AB32"/>
    <mergeCell ref="AC31:AD31"/>
    <mergeCell ref="AE31:AG31"/>
    <mergeCell ref="AH31:AJ31"/>
    <mergeCell ref="AK31:AL31"/>
    <mergeCell ref="AM31:AO31"/>
    <mergeCell ref="AP31:AR31"/>
    <mergeCell ref="AS32:AT32"/>
    <mergeCell ref="AU32:AW32"/>
    <mergeCell ref="AX32:AZ32"/>
    <mergeCell ref="A33:D33"/>
    <mergeCell ref="M33:N33"/>
    <mergeCell ref="O33:Q33"/>
    <mergeCell ref="R33:T33"/>
    <mergeCell ref="U33:V33"/>
    <mergeCell ref="W33:Y33"/>
    <mergeCell ref="Z33:AB33"/>
    <mergeCell ref="AC32:AD32"/>
    <mergeCell ref="AE32:AG32"/>
    <mergeCell ref="AH32:AJ32"/>
    <mergeCell ref="AK32:AL32"/>
    <mergeCell ref="AM32:AO32"/>
    <mergeCell ref="AP32:AR32"/>
    <mergeCell ref="AS33:AT33"/>
    <mergeCell ref="AU33:AW33"/>
    <mergeCell ref="AX33:AZ33"/>
    <mergeCell ref="A34:D34"/>
    <mergeCell ref="M34:N34"/>
    <mergeCell ref="O34:Q34"/>
    <mergeCell ref="R34:T34"/>
    <mergeCell ref="U34:V34"/>
    <mergeCell ref="W34:Y34"/>
    <mergeCell ref="Z34:AB34"/>
    <mergeCell ref="AC33:AD33"/>
    <mergeCell ref="AE33:AG33"/>
    <mergeCell ref="AH33:AJ33"/>
    <mergeCell ref="AK33:AL33"/>
    <mergeCell ref="AM33:AO33"/>
    <mergeCell ref="AP33:AR33"/>
    <mergeCell ref="AS34:AT34"/>
    <mergeCell ref="AU34:AW34"/>
    <mergeCell ref="AX34:AZ34"/>
    <mergeCell ref="A35:L35"/>
    <mergeCell ref="M35:N35"/>
    <mergeCell ref="O35:Q35"/>
    <mergeCell ref="R35:T35"/>
    <mergeCell ref="U35:V35"/>
    <mergeCell ref="W35:Y35"/>
    <mergeCell ref="Z35:AB35"/>
    <mergeCell ref="AC34:AD34"/>
    <mergeCell ref="AE34:AG34"/>
    <mergeCell ref="AH34:AJ34"/>
    <mergeCell ref="AK34:AL34"/>
    <mergeCell ref="AM34:AO34"/>
    <mergeCell ref="AP34:AR34"/>
    <mergeCell ref="AS35:AT35"/>
    <mergeCell ref="AU35:AW35"/>
    <mergeCell ref="AX35:AZ35"/>
    <mergeCell ref="A36:D36"/>
    <mergeCell ref="E36:AZ36"/>
    <mergeCell ref="A37:D37"/>
    <mergeCell ref="M37:N37"/>
    <mergeCell ref="O37:Q37"/>
    <mergeCell ref="R37:T37"/>
    <mergeCell ref="U37:V37"/>
    <mergeCell ref="AC35:AD35"/>
    <mergeCell ref="AE35:AG35"/>
    <mergeCell ref="AH35:AJ35"/>
    <mergeCell ref="AK35:AL35"/>
    <mergeCell ref="AM35:AO35"/>
    <mergeCell ref="AP35:AR35"/>
    <mergeCell ref="AM37:AO37"/>
    <mergeCell ref="AP37:AR37"/>
    <mergeCell ref="AS37:AT37"/>
    <mergeCell ref="AU37:AW37"/>
    <mergeCell ref="AX37:AZ37"/>
    <mergeCell ref="A38:D38"/>
    <mergeCell ref="M38:N38"/>
    <mergeCell ref="O38:Q38"/>
    <mergeCell ref="R38:T38"/>
    <mergeCell ref="U38:V38"/>
    <mergeCell ref="W37:Y37"/>
    <mergeCell ref="Z37:AB37"/>
    <mergeCell ref="AC37:AD37"/>
    <mergeCell ref="AE37:AG37"/>
    <mergeCell ref="AH37:AJ37"/>
    <mergeCell ref="AK37:AL37"/>
    <mergeCell ref="AM38:AO38"/>
    <mergeCell ref="AP38:AR38"/>
    <mergeCell ref="AS38:AT38"/>
    <mergeCell ref="AU38:AW38"/>
    <mergeCell ref="AX38:AZ38"/>
    <mergeCell ref="A39:D39"/>
    <mergeCell ref="M39:N39"/>
    <mergeCell ref="O39:Q39"/>
    <mergeCell ref="R39:T39"/>
    <mergeCell ref="U39:V39"/>
    <mergeCell ref="W38:Y38"/>
    <mergeCell ref="Z38:AB38"/>
    <mergeCell ref="AC38:AD38"/>
    <mergeCell ref="AE38:AG38"/>
    <mergeCell ref="AH38:AJ38"/>
    <mergeCell ref="AK38:AL38"/>
    <mergeCell ref="AM39:AO39"/>
    <mergeCell ref="AP39:AR39"/>
    <mergeCell ref="AS39:AT39"/>
    <mergeCell ref="AU39:AW39"/>
    <mergeCell ref="AX39:AZ39"/>
    <mergeCell ref="A40:D40"/>
    <mergeCell ref="M40:N40"/>
    <mergeCell ref="O40:Q40"/>
    <mergeCell ref="R40:T40"/>
    <mergeCell ref="U40:V40"/>
    <mergeCell ref="W39:Y39"/>
    <mergeCell ref="Z39:AB39"/>
    <mergeCell ref="AC39:AD39"/>
    <mergeCell ref="AE39:AG39"/>
    <mergeCell ref="AH39:AJ39"/>
    <mergeCell ref="AK39:AL39"/>
    <mergeCell ref="AM40:AO40"/>
    <mergeCell ref="AP40:AR40"/>
    <mergeCell ref="AS40:AT40"/>
    <mergeCell ref="AU40:AW40"/>
    <mergeCell ref="AX40:AZ40"/>
    <mergeCell ref="A41:D41"/>
    <mergeCell ref="M41:N41"/>
    <mergeCell ref="O41:Q41"/>
    <mergeCell ref="R41:T41"/>
    <mergeCell ref="U41:V41"/>
    <mergeCell ref="W40:Y40"/>
    <mergeCell ref="Z40:AB40"/>
    <mergeCell ref="AC40:AD40"/>
    <mergeCell ref="AE40:AG40"/>
    <mergeCell ref="AH40:AJ40"/>
    <mergeCell ref="AK40:AL40"/>
    <mergeCell ref="AM41:AO41"/>
    <mergeCell ref="AP41:AR41"/>
    <mergeCell ref="AS41:AT41"/>
    <mergeCell ref="AU41:AW41"/>
    <mergeCell ref="AX41:AZ41"/>
    <mergeCell ref="A42:D42"/>
    <mergeCell ref="M42:N42"/>
    <mergeCell ref="O42:Q42"/>
    <mergeCell ref="R42:T42"/>
    <mergeCell ref="U42:V42"/>
    <mergeCell ref="W41:Y41"/>
    <mergeCell ref="Z41:AB41"/>
    <mergeCell ref="AC41:AD41"/>
    <mergeCell ref="AE41:AG41"/>
    <mergeCell ref="AH41:AJ41"/>
    <mergeCell ref="AK41:AL41"/>
    <mergeCell ref="AM42:AO42"/>
    <mergeCell ref="AP42:AR42"/>
    <mergeCell ref="AS42:AT42"/>
    <mergeCell ref="AU42:AW42"/>
    <mergeCell ref="AX42:AZ42"/>
    <mergeCell ref="A43:D43"/>
    <mergeCell ref="M43:N43"/>
    <mergeCell ref="O43:Q43"/>
    <mergeCell ref="R43:T43"/>
    <mergeCell ref="U43:V43"/>
    <mergeCell ref="W42:Y42"/>
    <mergeCell ref="Z42:AB42"/>
    <mergeCell ref="AC42:AD42"/>
    <mergeCell ref="AE42:AG42"/>
    <mergeCell ref="AH42:AJ42"/>
    <mergeCell ref="AK42:AL42"/>
    <mergeCell ref="AM43:AO43"/>
    <mergeCell ref="AP43:AR43"/>
    <mergeCell ref="AS43:AT43"/>
    <mergeCell ref="AU43:AW43"/>
    <mergeCell ref="AX43:AZ43"/>
    <mergeCell ref="A44:L44"/>
    <mergeCell ref="M44:N44"/>
    <mergeCell ref="O44:Q44"/>
    <mergeCell ref="R44:T44"/>
    <mergeCell ref="U44:V44"/>
    <mergeCell ref="W43:Y43"/>
    <mergeCell ref="Z43:AB43"/>
    <mergeCell ref="AC43:AD43"/>
    <mergeCell ref="AE43:AG43"/>
    <mergeCell ref="AH43:AJ43"/>
    <mergeCell ref="AK43:AL43"/>
    <mergeCell ref="AM44:AO44"/>
    <mergeCell ref="AP44:AR44"/>
    <mergeCell ref="AS44:AT44"/>
    <mergeCell ref="AU44:AW44"/>
    <mergeCell ref="AX44:AZ44"/>
    <mergeCell ref="A45:L45"/>
    <mergeCell ref="M45:N45"/>
    <mergeCell ref="O45:Q45"/>
    <mergeCell ref="R45:T45"/>
    <mergeCell ref="U45:V45"/>
    <mergeCell ref="W44:Y44"/>
    <mergeCell ref="Z44:AB44"/>
    <mergeCell ref="AC44:AD44"/>
    <mergeCell ref="AE44:AG44"/>
    <mergeCell ref="AH44:AJ44"/>
    <mergeCell ref="AK44:AL44"/>
    <mergeCell ref="A47:L47"/>
    <mergeCell ref="M47:T47"/>
    <mergeCell ref="U47:AB47"/>
    <mergeCell ref="AC47:AJ47"/>
    <mergeCell ref="AK47:AR47"/>
    <mergeCell ref="AS47:AZ47"/>
    <mergeCell ref="AM45:AO45"/>
    <mergeCell ref="AP45:AR45"/>
    <mergeCell ref="AS45:AT45"/>
    <mergeCell ref="AU45:AW45"/>
    <mergeCell ref="AX45:AZ45"/>
    <mergeCell ref="A46:AR46"/>
    <mergeCell ref="W45:Y45"/>
    <mergeCell ref="Z45:AB45"/>
    <mergeCell ref="AC45:AD45"/>
    <mergeCell ref="AE45:AG45"/>
    <mergeCell ref="AH45:AJ45"/>
    <mergeCell ref="AK45:AL4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4"/>
  <sheetViews>
    <sheetView workbookViewId="0">
      <pane ySplit="3" topLeftCell="A4" activePane="bottomLeft" state="frozenSplit"/>
      <selection pane="bottomLeft" activeCell="R72" sqref="R72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459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10</v>
      </c>
      <c r="C6" s="16">
        <v>1.3000000268220901E-2</v>
      </c>
      <c r="D6" s="1">
        <v>8.5000000894069672E-2</v>
      </c>
      <c r="E6" s="33">
        <v>110</v>
      </c>
      <c r="F6" s="34"/>
      <c r="G6" s="205" t="s">
        <v>46</v>
      </c>
      <c r="H6" s="205"/>
      <c r="I6" s="36">
        <v>6.3000001013278961E-2</v>
      </c>
      <c r="J6" s="36"/>
      <c r="K6" s="36">
        <v>10.5</v>
      </c>
      <c r="L6" s="37"/>
      <c r="M6" s="38"/>
      <c r="N6" s="39"/>
      <c r="O6" s="40">
        <f>M16</f>
        <v>1.380204756279962</v>
      </c>
      <c r="P6" s="40"/>
      <c r="Q6" s="40">
        <f>R16</f>
        <v>0.84740871297724996</v>
      </c>
      <c r="R6" s="40"/>
      <c r="S6" s="41">
        <f>IF(O6=0,0,COS(ATAN(Q6/O6)))</f>
        <v>0.85219474723516464</v>
      </c>
      <c r="T6" s="42"/>
      <c r="U6" s="43"/>
      <c r="V6" s="39"/>
      <c r="W6" s="40">
        <f>U16</f>
        <v>3.6887299624723306</v>
      </c>
      <c r="X6" s="40"/>
      <c r="Y6" s="40">
        <f>Z16</f>
        <v>3.0519689389165148</v>
      </c>
      <c r="Z6" s="40"/>
      <c r="AA6" s="41">
        <f>IF(W6=0,0,COS(ATAN(Y6/W6)))</f>
        <v>0.77047363017865189</v>
      </c>
      <c r="AB6" s="42"/>
      <c r="AC6" s="43"/>
      <c r="AD6" s="39"/>
      <c r="AE6" s="40">
        <f>AC16</f>
        <v>3.6621732742093358</v>
      </c>
      <c r="AF6" s="40"/>
      <c r="AG6" s="40">
        <f>AH16</f>
        <v>2.9293943237735647</v>
      </c>
      <c r="AH6" s="40"/>
      <c r="AI6" s="41">
        <f>IF(AE6=0,0,COS(ATAN(AG6/AE6)))</f>
        <v>0.7809046208304109</v>
      </c>
      <c r="AJ6" s="42"/>
      <c r="AK6" s="43"/>
      <c r="AL6" s="39"/>
      <c r="AM6" s="40">
        <f>AK16</f>
        <v>3.1651163060353715</v>
      </c>
      <c r="AN6" s="40"/>
      <c r="AO6" s="40">
        <f>AP16</f>
        <v>2.5182814307904668</v>
      </c>
      <c r="AP6" s="40"/>
      <c r="AQ6" s="41">
        <f>IF(AM6=0,0,COS(ATAN(AO6/AM6)))</f>
        <v>0.78253175678665865</v>
      </c>
      <c r="AR6" s="42"/>
      <c r="AS6" s="43"/>
      <c r="AT6" s="39"/>
      <c r="AU6" s="40">
        <f>AS16</f>
        <v>3.5604644830414602</v>
      </c>
      <c r="AV6" s="40"/>
      <c r="AW6" s="40">
        <f>AX16</f>
        <v>2.8446680556930617</v>
      </c>
      <c r="AX6" s="40"/>
      <c r="AY6" s="41">
        <f>IF(AU6=0,0,COS(ATAN(AW6/AU6)))</f>
        <v>0.78126507065385475</v>
      </c>
      <c r="AZ6" s="42"/>
    </row>
    <row r="7" spans="1:52" x14ac:dyDescent="0.2">
      <c r="A7" s="49"/>
      <c r="B7" s="50"/>
      <c r="C7" s="50"/>
      <c r="D7" s="51"/>
      <c r="E7" s="54">
        <v>6</v>
      </c>
      <c r="F7" s="55"/>
      <c r="G7" s="56" t="s">
        <v>14</v>
      </c>
      <c r="H7" s="56"/>
      <c r="I7" s="57">
        <f>I6</f>
        <v>6.3000001013278961E-2</v>
      </c>
      <c r="J7" s="57"/>
      <c r="K7" s="57">
        <f>K6</f>
        <v>10.5</v>
      </c>
      <c r="L7" s="58"/>
      <c r="M7" s="59">
        <v>140</v>
      </c>
      <c r="N7" s="47"/>
      <c r="O7" s="48">
        <f>SQRT(3)*M21*M7*S7/1000</f>
        <v>1.365687433702117</v>
      </c>
      <c r="P7" s="48"/>
      <c r="Q7" s="48">
        <f>SQRT(3)*M21*M7*SIN(ACOS(S7))/1000</f>
        <v>0.73712000732951821</v>
      </c>
      <c r="R7" s="48"/>
      <c r="S7" s="44">
        <v>0.87999999523162842</v>
      </c>
      <c r="T7" s="45"/>
      <c r="U7" s="46">
        <v>413</v>
      </c>
      <c r="V7" s="47"/>
      <c r="W7" s="48">
        <f>SQRT(3)*U21*U7*AA7/1000</f>
        <v>3.6625254648046068</v>
      </c>
      <c r="X7" s="48"/>
      <c r="Y7" s="48">
        <f>SQRT(3)*U21*U7*SIN(ACOS(AA7))/1000</f>
        <v>2.7468939849037004</v>
      </c>
      <c r="Z7" s="48"/>
      <c r="AA7" s="44">
        <v>0.80000001192092896</v>
      </c>
      <c r="AB7" s="45"/>
      <c r="AC7" s="46">
        <v>405</v>
      </c>
      <c r="AD7" s="47"/>
      <c r="AE7" s="48">
        <f>SQRT(3)*AC21*AC7*AI7/1000</f>
        <v>3.6364753763984576</v>
      </c>
      <c r="AF7" s="48"/>
      <c r="AG7" s="48">
        <f>SQRT(3)*AC21*AC7*SIN(ACOS(AI7))/1000</f>
        <v>2.6327627005723815</v>
      </c>
      <c r="AH7" s="48"/>
      <c r="AI7" s="44">
        <v>0.81000000238418579</v>
      </c>
      <c r="AJ7" s="45"/>
      <c r="AK7" s="46">
        <v>350</v>
      </c>
      <c r="AL7" s="47"/>
      <c r="AM7" s="48">
        <f>SQRT(3)*AK21*AK7*AQ7/1000</f>
        <v>3.1426330413320005</v>
      </c>
      <c r="AN7" s="48"/>
      <c r="AO7" s="48">
        <f>SQRT(3)*AK21*AK7*SIN(ACOS(AQ7))/1000</f>
        <v>2.2752270251860089</v>
      </c>
      <c r="AP7" s="48"/>
      <c r="AQ7" s="44">
        <v>0.81000000238418579</v>
      </c>
      <c r="AR7" s="45"/>
      <c r="AS7" s="46">
        <v>400</v>
      </c>
      <c r="AT7" s="47"/>
      <c r="AU7" s="48">
        <f>SQRT(3)*AS21*AS7*AY7/1000</f>
        <v>3.5354622258534518</v>
      </c>
      <c r="AV7" s="48"/>
      <c r="AW7" s="48">
        <f>SQRT(3)*AS21*AS7*SIN(ACOS(AY7))/1000</f>
        <v>2.559630442686565</v>
      </c>
      <c r="AX7" s="48"/>
      <c r="AY7" s="44">
        <v>0.81000000238418579</v>
      </c>
      <c r="AZ7" s="45"/>
    </row>
    <row r="8" spans="1:52" ht="15.75" customHeight="1" thickBot="1" x14ac:dyDescent="0.25">
      <c r="A8" s="52"/>
      <c r="B8" s="53"/>
      <c r="C8" s="53"/>
      <c r="D8" s="53"/>
      <c r="E8" s="60" t="s">
        <v>15</v>
      </c>
      <c r="F8" s="61"/>
      <c r="G8" s="61"/>
      <c r="H8" s="61"/>
      <c r="I8" s="61"/>
      <c r="J8" s="61"/>
      <c r="K8" s="61"/>
      <c r="L8" s="62"/>
      <c r="M8" s="61">
        <v>8</v>
      </c>
      <c r="N8" s="61"/>
      <c r="O8" s="61"/>
      <c r="P8" s="63" t="s">
        <v>16</v>
      </c>
      <c r="Q8" s="63"/>
      <c r="R8" s="64"/>
      <c r="S8" s="64"/>
      <c r="T8" s="65"/>
      <c r="U8" s="60">
        <v>8</v>
      </c>
      <c r="V8" s="61"/>
      <c r="W8" s="61"/>
      <c r="X8" s="63" t="s">
        <v>16</v>
      </c>
      <c r="Y8" s="63"/>
      <c r="Z8" s="64"/>
      <c r="AA8" s="64"/>
      <c r="AB8" s="65"/>
      <c r="AC8" s="60">
        <v>8</v>
      </c>
      <c r="AD8" s="61"/>
      <c r="AE8" s="61"/>
      <c r="AF8" s="63" t="s">
        <v>16</v>
      </c>
      <c r="AG8" s="63"/>
      <c r="AH8" s="64"/>
      <c r="AI8" s="64"/>
      <c r="AJ8" s="65"/>
      <c r="AK8" s="60">
        <v>8</v>
      </c>
      <c r="AL8" s="61"/>
      <c r="AM8" s="61"/>
      <c r="AN8" s="63" t="s">
        <v>16</v>
      </c>
      <c r="AO8" s="63"/>
      <c r="AP8" s="64"/>
      <c r="AQ8" s="64"/>
      <c r="AR8" s="65"/>
      <c r="AS8" s="60"/>
      <c r="AT8" s="61"/>
      <c r="AU8" s="61"/>
      <c r="AV8" s="63" t="s">
        <v>16</v>
      </c>
      <c r="AW8" s="63"/>
      <c r="AX8" s="64"/>
      <c r="AY8" s="64"/>
      <c r="AZ8" s="65"/>
    </row>
    <row r="9" spans="1:52" x14ac:dyDescent="0.2">
      <c r="A9" s="15" t="s">
        <v>17</v>
      </c>
      <c r="B9" s="18">
        <v>10</v>
      </c>
      <c r="C9" s="16">
        <v>1.3000000268220901E-2</v>
      </c>
      <c r="D9" s="1">
        <v>8.9000001549720764E-2</v>
      </c>
      <c r="E9" s="33">
        <v>110</v>
      </c>
      <c r="F9" s="34"/>
      <c r="G9" s="205" t="s">
        <v>46</v>
      </c>
      <c r="H9" s="205"/>
      <c r="I9" s="36">
        <v>6.1999998986721039E-2</v>
      </c>
      <c r="J9" s="36"/>
      <c r="K9" s="36">
        <v>11.100000381469727</v>
      </c>
      <c r="L9" s="37"/>
      <c r="M9" s="38"/>
      <c r="N9" s="39"/>
      <c r="O9" s="40">
        <f>M17</f>
        <v>0.32735663176267704</v>
      </c>
      <c r="P9" s="40"/>
      <c r="Q9" s="40">
        <f>R17</f>
        <v>0.31819356497553902</v>
      </c>
      <c r="R9" s="40"/>
      <c r="S9" s="41">
        <f>IF(O9=0,0,COS(ATAN(Q9/O9)))</f>
        <v>0.71707136184948927</v>
      </c>
      <c r="T9" s="42"/>
      <c r="U9" s="43"/>
      <c r="V9" s="39"/>
      <c r="W9" s="40">
        <f>U17</f>
        <v>0.51316960989689253</v>
      </c>
      <c r="X9" s="40"/>
      <c r="Y9" s="40">
        <f>Z17</f>
        <v>0.44208568633793777</v>
      </c>
      <c r="Z9" s="40"/>
      <c r="AA9" s="41">
        <f>IF(W9=0,0,COS(ATAN(Y9/W9)))</f>
        <v>0.75763035095979803</v>
      </c>
      <c r="AB9" s="42"/>
      <c r="AC9" s="43"/>
      <c r="AD9" s="39"/>
      <c r="AE9" s="40">
        <f>AC17</f>
        <v>0.54536029237447026</v>
      </c>
      <c r="AF9" s="40"/>
      <c r="AG9" s="40">
        <f>AH17</f>
        <v>0.49297478810360296</v>
      </c>
      <c r="AH9" s="40"/>
      <c r="AI9" s="41">
        <f>IF(AE9=0,0,COS(ATAN(AG9/AE9)))</f>
        <v>0.74183782165835221</v>
      </c>
      <c r="AJ9" s="42"/>
      <c r="AK9" s="43"/>
      <c r="AL9" s="39"/>
      <c r="AM9" s="40">
        <f>AK17</f>
        <v>0.55201136123168382</v>
      </c>
      <c r="AN9" s="40"/>
      <c r="AO9" s="40">
        <f>AP17</f>
        <v>0.48394920526812452</v>
      </c>
      <c r="AP9" s="40"/>
      <c r="AQ9" s="41">
        <f>IF(AM9=0,0,COS(ATAN(AO9/AM9)))</f>
        <v>0.75194228074833147</v>
      </c>
      <c r="AR9" s="42"/>
      <c r="AS9" s="43"/>
      <c r="AT9" s="39"/>
      <c r="AU9" s="40">
        <f>AS17</f>
        <v>0.51316960989689253</v>
      </c>
      <c r="AV9" s="40"/>
      <c r="AW9" s="40">
        <f>AX17</f>
        <v>0.44208568633793777</v>
      </c>
      <c r="AX9" s="40"/>
      <c r="AY9" s="41">
        <f>IF(AU9=0,0,COS(ATAN(AW9/AU9)))</f>
        <v>0.75763035095979803</v>
      </c>
      <c r="AZ9" s="42"/>
    </row>
    <row r="10" spans="1:52" x14ac:dyDescent="0.2">
      <c r="A10" s="49"/>
      <c r="B10" s="50"/>
      <c r="C10" s="50"/>
      <c r="D10" s="51"/>
      <c r="E10" s="54">
        <v>6</v>
      </c>
      <c r="F10" s="55"/>
      <c r="G10" s="56" t="s">
        <v>18</v>
      </c>
      <c r="H10" s="56"/>
      <c r="I10" s="57">
        <f>I9</f>
        <v>6.1999998986721039E-2</v>
      </c>
      <c r="J10" s="57"/>
      <c r="K10" s="57">
        <f>K9</f>
        <v>11.100000381469727</v>
      </c>
      <c r="L10" s="58"/>
      <c r="M10" s="59">
        <v>35</v>
      </c>
      <c r="N10" s="47"/>
      <c r="O10" s="48">
        <f>SQRT(3)*M22*M10*S10/1000</f>
        <v>0.31426330413320003</v>
      </c>
      <c r="P10" s="48"/>
      <c r="Q10" s="48">
        <f>SQRT(3)*M22*M10*SIN(ACOS(S10))/1000</f>
        <v>0.22752270251860088</v>
      </c>
      <c r="R10" s="48"/>
      <c r="S10" s="44">
        <v>0.81000000238418579</v>
      </c>
      <c r="T10" s="45"/>
      <c r="U10" s="46">
        <v>55</v>
      </c>
      <c r="V10" s="47"/>
      <c r="W10" s="48">
        <f>SQRT(3)*U22*U10*AA10/1000</f>
        <v>0.49993914818556984</v>
      </c>
      <c r="X10" s="48"/>
      <c r="Y10" s="48">
        <f>SQRT(3)*U22*U10*SIN(ACOS(AA10))/1000</f>
        <v>0.34895968132345567</v>
      </c>
      <c r="Z10" s="48"/>
      <c r="AA10" s="44">
        <v>0.81999999284744263</v>
      </c>
      <c r="AB10" s="45"/>
      <c r="AC10" s="46">
        <v>60</v>
      </c>
      <c r="AD10" s="47"/>
      <c r="AE10" s="48">
        <f>SQRT(3)*AC22*AC10*AI10/1000</f>
        <v>0.532086023942558</v>
      </c>
      <c r="AF10" s="48"/>
      <c r="AG10" s="48">
        <f>SQRT(3)*AC22*AC10*SIN(ACOS(AI10))/1000</f>
        <v>0.39906450143879429</v>
      </c>
      <c r="AH10" s="48"/>
      <c r="AI10" s="44">
        <v>0.80000001192092896</v>
      </c>
      <c r="AJ10" s="45"/>
      <c r="AK10" s="46">
        <v>60</v>
      </c>
      <c r="AL10" s="47"/>
      <c r="AM10" s="48">
        <f>SQRT(3)*AK22*AK10*AQ10/1000</f>
        <v>0.53873709279977156</v>
      </c>
      <c r="AN10" s="48"/>
      <c r="AO10" s="48">
        <f>SQRT(3)*AK22*AK10*SIN(ACOS(AQ10))/1000</f>
        <v>0.39003891860331585</v>
      </c>
      <c r="AP10" s="48"/>
      <c r="AQ10" s="44">
        <v>0.81000000238418579</v>
      </c>
      <c r="AR10" s="45"/>
      <c r="AS10" s="46">
        <v>55</v>
      </c>
      <c r="AT10" s="47"/>
      <c r="AU10" s="48">
        <f>SQRT(3)*AS22*AS10*AY10/1000</f>
        <v>0.49993914818556984</v>
      </c>
      <c r="AV10" s="48"/>
      <c r="AW10" s="48">
        <f>SQRT(3)*AS22*AS10*SIN(ACOS(AY10))/1000</f>
        <v>0.34895968132345567</v>
      </c>
      <c r="AX10" s="48"/>
      <c r="AY10" s="44">
        <v>0.81999999284744263</v>
      </c>
      <c r="AZ10" s="45"/>
    </row>
    <row r="11" spans="1:52" ht="15.75" customHeight="1" thickBot="1" x14ac:dyDescent="0.25">
      <c r="A11" s="52"/>
      <c r="B11" s="53"/>
      <c r="C11" s="53"/>
      <c r="D11" s="53"/>
      <c r="E11" s="60" t="s">
        <v>15</v>
      </c>
      <c r="F11" s="61"/>
      <c r="G11" s="61"/>
      <c r="H11" s="61"/>
      <c r="I11" s="61"/>
      <c r="J11" s="61"/>
      <c r="K11" s="61"/>
      <c r="L11" s="62"/>
      <c r="M11" s="61">
        <v>8</v>
      </c>
      <c r="N11" s="61"/>
      <c r="O11" s="61"/>
      <c r="P11" s="63" t="s">
        <v>16</v>
      </c>
      <c r="Q11" s="63"/>
      <c r="R11" s="64"/>
      <c r="S11" s="64"/>
      <c r="T11" s="65"/>
      <c r="U11" s="60">
        <v>8</v>
      </c>
      <c r="V11" s="61"/>
      <c r="W11" s="61"/>
      <c r="X11" s="63" t="s">
        <v>16</v>
      </c>
      <c r="Y11" s="63"/>
      <c r="Z11" s="64"/>
      <c r="AA11" s="64"/>
      <c r="AB11" s="65"/>
      <c r="AC11" s="60">
        <v>8</v>
      </c>
      <c r="AD11" s="61"/>
      <c r="AE11" s="61"/>
      <c r="AF11" s="63" t="s">
        <v>16</v>
      </c>
      <c r="AG11" s="63"/>
      <c r="AH11" s="64"/>
      <c r="AI11" s="64"/>
      <c r="AJ11" s="65"/>
      <c r="AK11" s="60">
        <v>8</v>
      </c>
      <c r="AL11" s="61"/>
      <c r="AM11" s="61"/>
      <c r="AN11" s="63" t="s">
        <v>16</v>
      </c>
      <c r="AO11" s="63"/>
      <c r="AP11" s="64"/>
      <c r="AQ11" s="64"/>
      <c r="AR11" s="65"/>
      <c r="AS11" s="60"/>
      <c r="AT11" s="61"/>
      <c r="AU11" s="61"/>
      <c r="AV11" s="63" t="s">
        <v>16</v>
      </c>
      <c r="AW11" s="63"/>
      <c r="AX11" s="64"/>
      <c r="AY11" s="64"/>
      <c r="AZ11" s="65"/>
    </row>
    <row r="12" spans="1:52" x14ac:dyDescent="0.2">
      <c r="A12" s="66" t="s">
        <v>19</v>
      </c>
      <c r="B12" s="67"/>
      <c r="C12" s="67"/>
      <c r="D12" s="67"/>
      <c r="E12" s="70" t="s">
        <v>47</v>
      </c>
      <c r="F12" s="35"/>
      <c r="G12" s="35"/>
      <c r="H12" s="35"/>
      <c r="I12" s="35"/>
      <c r="J12" s="35"/>
      <c r="K12" s="35"/>
      <c r="L12" s="71"/>
      <c r="M12" s="72">
        <f>SUM(M6,M9)</f>
        <v>0</v>
      </c>
      <c r="N12" s="73"/>
      <c r="O12" s="74">
        <f>SUM(O6,O9)</f>
        <v>1.707561388042639</v>
      </c>
      <c r="P12" s="73"/>
      <c r="Q12" s="74">
        <f>SUM(Q6,Q9)</f>
        <v>1.165602277952789</v>
      </c>
      <c r="R12" s="73"/>
      <c r="S12" s="73"/>
      <c r="T12" s="75"/>
      <c r="U12" s="76">
        <f>SUM(U6,U9)</f>
        <v>0</v>
      </c>
      <c r="V12" s="73"/>
      <c r="W12" s="74">
        <f>SUM(W6,W9)</f>
        <v>4.2018995723692232</v>
      </c>
      <c r="X12" s="73"/>
      <c r="Y12" s="74">
        <f>SUM(Y6,Y9)</f>
        <v>3.4940546252544524</v>
      </c>
      <c r="Z12" s="73"/>
      <c r="AA12" s="73"/>
      <c r="AB12" s="75"/>
      <c r="AC12" s="76">
        <f>SUM(AC6,AC9)</f>
        <v>0</v>
      </c>
      <c r="AD12" s="73"/>
      <c r="AE12" s="74">
        <f>SUM(AE6,AE9)</f>
        <v>4.2075335665838063</v>
      </c>
      <c r="AF12" s="73"/>
      <c r="AG12" s="74">
        <f>SUM(AG6,AG9)</f>
        <v>3.4223691118771677</v>
      </c>
      <c r="AH12" s="73"/>
      <c r="AI12" s="73"/>
      <c r="AJ12" s="75"/>
      <c r="AK12" s="76">
        <f>SUM(AK6,AK9)</f>
        <v>0</v>
      </c>
      <c r="AL12" s="73"/>
      <c r="AM12" s="74">
        <f>SUM(AM6,AM9)</f>
        <v>3.7171276672670555</v>
      </c>
      <c r="AN12" s="73"/>
      <c r="AO12" s="74">
        <f>SUM(AO6,AO9)</f>
        <v>3.0022306360585915</v>
      </c>
      <c r="AP12" s="73"/>
      <c r="AQ12" s="73"/>
      <c r="AR12" s="75"/>
      <c r="AS12" s="76">
        <f>SUM(AS6,AS9)</f>
        <v>0</v>
      </c>
      <c r="AT12" s="73"/>
      <c r="AU12" s="74">
        <f>SUM(AU6,AU9)</f>
        <v>4.0736340929383523</v>
      </c>
      <c r="AV12" s="73"/>
      <c r="AW12" s="74">
        <f>SUM(AW6,AW9)</f>
        <v>3.2867537420309993</v>
      </c>
      <c r="AX12" s="73"/>
      <c r="AY12" s="73"/>
      <c r="AZ12" s="75"/>
    </row>
    <row r="13" spans="1:52" ht="13.5" thickBot="1" x14ac:dyDescent="0.25">
      <c r="A13" s="68"/>
      <c r="B13" s="69"/>
      <c r="C13" s="69"/>
      <c r="D13" s="69"/>
      <c r="E13" s="77" t="s">
        <v>20</v>
      </c>
      <c r="F13" s="78"/>
      <c r="G13" s="78"/>
      <c r="H13" s="78"/>
      <c r="I13" s="78"/>
      <c r="J13" s="78"/>
      <c r="K13" s="78"/>
      <c r="L13" s="79"/>
      <c r="M13" s="80">
        <f>SUM(M7,M10)</f>
        <v>175</v>
      </c>
      <c r="N13" s="81"/>
      <c r="O13" s="82">
        <f>SUM(O7,O10)</f>
        <v>1.6799507378353171</v>
      </c>
      <c r="P13" s="81"/>
      <c r="Q13" s="82">
        <f>SUM(Q7,Q10)</f>
        <v>0.96464270984811906</v>
      </c>
      <c r="R13" s="81"/>
      <c r="S13" s="81"/>
      <c r="T13" s="83"/>
      <c r="U13" s="84">
        <f>SUM(U7,U10)</f>
        <v>468</v>
      </c>
      <c r="V13" s="81"/>
      <c r="W13" s="82">
        <f>SUM(W7,W10)</f>
        <v>4.1624646129901768</v>
      </c>
      <c r="X13" s="81"/>
      <c r="Y13" s="82">
        <f>SUM(Y7,Y10)</f>
        <v>3.0958536662271561</v>
      </c>
      <c r="Z13" s="81"/>
      <c r="AA13" s="81"/>
      <c r="AB13" s="83"/>
      <c r="AC13" s="84">
        <f>SUM(AC7,AC10)</f>
        <v>465</v>
      </c>
      <c r="AD13" s="81"/>
      <c r="AE13" s="82">
        <f>SUM(AE7,AE10)</f>
        <v>4.1685614003410159</v>
      </c>
      <c r="AF13" s="81"/>
      <c r="AG13" s="82">
        <f>SUM(AG7,AG10)</f>
        <v>3.0318272020111756</v>
      </c>
      <c r="AH13" s="81"/>
      <c r="AI13" s="81"/>
      <c r="AJ13" s="83"/>
      <c r="AK13" s="84">
        <f>SUM(AK7,AK10)</f>
        <v>410</v>
      </c>
      <c r="AL13" s="81"/>
      <c r="AM13" s="82">
        <f>SUM(AM7,AM10)</f>
        <v>3.6813701341317722</v>
      </c>
      <c r="AN13" s="81"/>
      <c r="AO13" s="82">
        <f>SUM(AO7,AO10)</f>
        <v>2.6652659437893247</v>
      </c>
      <c r="AP13" s="81"/>
      <c r="AQ13" s="81"/>
      <c r="AR13" s="83"/>
      <c r="AS13" s="84">
        <f>SUM(AS7,AS10)</f>
        <v>455</v>
      </c>
      <c r="AT13" s="81"/>
      <c r="AU13" s="82">
        <f>SUM(AU7,AU10)</f>
        <v>4.0354013740390213</v>
      </c>
      <c r="AV13" s="81"/>
      <c r="AW13" s="82">
        <f>SUM(AW7,AW10)</f>
        <v>2.9085901240100207</v>
      </c>
      <c r="AX13" s="81"/>
      <c r="AY13" s="81"/>
      <c r="AZ13" s="83"/>
    </row>
    <row r="14" spans="1:52" x14ac:dyDescent="0.2">
      <c r="A14" s="66" t="s">
        <v>21</v>
      </c>
      <c r="B14" s="67"/>
      <c r="C14" s="67"/>
      <c r="D14" s="67"/>
      <c r="E14" s="67" t="s">
        <v>22</v>
      </c>
      <c r="F14" s="67"/>
      <c r="G14" s="67"/>
      <c r="H14" s="67"/>
      <c r="I14" s="85" t="s">
        <v>13</v>
      </c>
      <c r="J14" s="86"/>
      <c r="K14" s="86"/>
      <c r="L14" s="87"/>
      <c r="M14" s="88">
        <f>I6*(POWER(O7,2)+POWER(Q7,2))/POWER(B6,2)</f>
        <v>1.5173223096240237E-3</v>
      </c>
      <c r="N14" s="88"/>
      <c r="O14" s="88"/>
      <c r="P14" s="89" t="s">
        <v>23</v>
      </c>
      <c r="Q14" s="89"/>
      <c r="R14" s="90">
        <f>K6*(POWER(O7,2)+POWER(Q7,2))/(100*B6)</f>
        <v>2.5288704753662104E-2</v>
      </c>
      <c r="S14" s="90"/>
      <c r="T14" s="91"/>
      <c r="U14" s="92">
        <f>I6*(POWER(W7,2)+POWER(Y7,2))/POWER(B6,2)</f>
        <v>1.3204497399503069E-2</v>
      </c>
      <c r="V14" s="88"/>
      <c r="W14" s="88"/>
      <c r="X14" s="89" t="s">
        <v>23</v>
      </c>
      <c r="Y14" s="89"/>
      <c r="Z14" s="90">
        <f>K6*(POWER(W7,2)+POWER(Y7,2))/(100*B6)</f>
        <v>0.22007495311874448</v>
      </c>
      <c r="AA14" s="90"/>
      <c r="AB14" s="91"/>
      <c r="AC14" s="92">
        <f>I6*(POWER(AE7,2)+POWER(AG7,2))/POWER(B6,2)</f>
        <v>1.2697897542657169E-2</v>
      </c>
      <c r="AD14" s="88"/>
      <c r="AE14" s="88"/>
      <c r="AF14" s="89" t="s">
        <v>23</v>
      </c>
      <c r="AG14" s="89"/>
      <c r="AH14" s="90">
        <f>K6*(POWER(AE7,2)+POWER(AG7,2))/(100*B6)</f>
        <v>0.21163162230711358</v>
      </c>
      <c r="AI14" s="90"/>
      <c r="AJ14" s="91"/>
      <c r="AK14" s="92">
        <f>I6*(POWER(AM7,2)+POWER(AO7,2))/POWER(B6,2)</f>
        <v>9.4832644351501485E-3</v>
      </c>
      <c r="AL14" s="88"/>
      <c r="AM14" s="88"/>
      <c r="AN14" s="89" t="s">
        <v>23</v>
      </c>
      <c r="AO14" s="89"/>
      <c r="AP14" s="90">
        <f>K6*(POWER(AM7,2)+POWER(AO7,2))/(100*B6)</f>
        <v>0.15805440471038815</v>
      </c>
      <c r="AQ14" s="90"/>
      <c r="AR14" s="91"/>
      <c r="AS14" s="92">
        <f>I6*(POWER(AU7,2)+POWER(AW7,2))/POWER(B6,2)</f>
        <v>1.2002256919787424E-2</v>
      </c>
      <c r="AT14" s="88"/>
      <c r="AU14" s="88"/>
      <c r="AV14" s="89" t="s">
        <v>23</v>
      </c>
      <c r="AW14" s="89"/>
      <c r="AX14" s="90">
        <f>K6*(POWER(AU7,2)+POWER(AW7,2))/(100*B6)</f>
        <v>0.20003761211242688</v>
      </c>
      <c r="AY14" s="90"/>
      <c r="AZ14" s="91"/>
    </row>
    <row r="15" spans="1:52" ht="13.5" thickBot="1" x14ac:dyDescent="0.25">
      <c r="A15" s="68"/>
      <c r="B15" s="69"/>
      <c r="C15" s="69"/>
      <c r="D15" s="69"/>
      <c r="E15" s="69"/>
      <c r="F15" s="69"/>
      <c r="G15" s="69"/>
      <c r="H15" s="69"/>
      <c r="I15" s="93" t="s">
        <v>17</v>
      </c>
      <c r="J15" s="63"/>
      <c r="K15" s="63"/>
      <c r="L15" s="94"/>
      <c r="M15" s="95">
        <f>I9*(POWER(O10,2)+POWER(Q10,2))/POWER(B9,2)</f>
        <v>9.3327361256103424E-5</v>
      </c>
      <c r="N15" s="95"/>
      <c r="O15" s="95"/>
      <c r="P15" s="96" t="s">
        <v>23</v>
      </c>
      <c r="Q15" s="96"/>
      <c r="R15" s="97">
        <f>K9*(POWER(O10,2)+POWER(Q10,2))/(100*B9)</f>
        <v>1.6708609072174081E-3</v>
      </c>
      <c r="S15" s="97"/>
      <c r="T15" s="98"/>
      <c r="U15" s="99">
        <f>I9*(POWER(W10,2)+POWER(Y10,2))/POWER(B9,2)</f>
        <v>2.3046144310180652E-4</v>
      </c>
      <c r="V15" s="95"/>
      <c r="W15" s="95"/>
      <c r="X15" s="96" t="s">
        <v>23</v>
      </c>
      <c r="Y15" s="96"/>
      <c r="Z15" s="97">
        <f>K9*(POWER(W10,2)+POWER(Y10,2))/(100*B9)</f>
        <v>4.1260034647613575E-3</v>
      </c>
      <c r="AA15" s="97"/>
      <c r="AB15" s="98"/>
      <c r="AC15" s="99">
        <f>I9*(POWER(AE10,2)+POWER(AG10,2))/POWER(B9,2)</f>
        <v>2.7426816369140622E-4</v>
      </c>
      <c r="AD15" s="95"/>
      <c r="AE15" s="95"/>
      <c r="AF15" s="96" t="s">
        <v>23</v>
      </c>
      <c r="AG15" s="96"/>
      <c r="AH15" s="97">
        <f>K9*(POWER(AE10,2)+POWER(AG10,2))/(100*B9)</f>
        <v>4.9102851150878962E-3</v>
      </c>
      <c r="AI15" s="97"/>
      <c r="AJ15" s="98"/>
      <c r="AK15" s="99">
        <f>I9*(POWER(AM10,2)+POWER(AO10,2))/POWER(B9,2)</f>
        <v>2.7426816369140612E-4</v>
      </c>
      <c r="AL15" s="95"/>
      <c r="AM15" s="95"/>
      <c r="AN15" s="96" t="s">
        <v>23</v>
      </c>
      <c r="AO15" s="96"/>
      <c r="AP15" s="97">
        <f>K9*(POWER(AM10,2)+POWER(AO10,2))/(100*B9)</f>
        <v>4.9102851150878944E-3</v>
      </c>
      <c r="AQ15" s="97"/>
      <c r="AR15" s="98"/>
      <c r="AS15" s="99">
        <f>I9*(POWER(AU10,2)+POWER(AW10,2))/POWER(B9,2)</f>
        <v>2.3046144310180652E-4</v>
      </c>
      <c r="AT15" s="95"/>
      <c r="AU15" s="95"/>
      <c r="AV15" s="96" t="s">
        <v>23</v>
      </c>
      <c r="AW15" s="96"/>
      <c r="AX15" s="97">
        <f>K9*(POWER(AU10,2)+POWER(AW10,2))/(100*B9)</f>
        <v>4.1260034647613575E-3</v>
      </c>
      <c r="AY15" s="97"/>
      <c r="AZ15" s="98"/>
    </row>
    <row r="16" spans="1:52" x14ac:dyDescent="0.2">
      <c r="A16" s="100" t="s">
        <v>49</v>
      </c>
      <c r="B16" s="101"/>
      <c r="C16" s="101"/>
      <c r="D16" s="101"/>
      <c r="E16" s="67" t="s">
        <v>24</v>
      </c>
      <c r="F16" s="67"/>
      <c r="G16" s="67"/>
      <c r="H16" s="67"/>
      <c r="I16" s="85" t="s">
        <v>13</v>
      </c>
      <c r="J16" s="86"/>
      <c r="K16" s="86"/>
      <c r="L16" s="87"/>
      <c r="M16" s="107">
        <f>SUM(O7:P7)+C6+M14</f>
        <v>1.380204756279962</v>
      </c>
      <c r="N16" s="107"/>
      <c r="O16" s="107"/>
      <c r="P16" s="108" t="s">
        <v>23</v>
      </c>
      <c r="Q16" s="108"/>
      <c r="R16" s="109">
        <f>SUM(Q7:R7)+D6+R14</f>
        <v>0.84740871297724996</v>
      </c>
      <c r="S16" s="109"/>
      <c r="T16" s="110"/>
      <c r="U16" s="119">
        <f>SUM(W7:X7)+C6+U14</f>
        <v>3.6887299624723306</v>
      </c>
      <c r="V16" s="107"/>
      <c r="W16" s="107"/>
      <c r="X16" s="108" t="s">
        <v>23</v>
      </c>
      <c r="Y16" s="108"/>
      <c r="Z16" s="109">
        <f>SUM(Y7:Z7)+D6+Z14</f>
        <v>3.0519689389165148</v>
      </c>
      <c r="AA16" s="109"/>
      <c r="AB16" s="110"/>
      <c r="AC16" s="119">
        <f>SUM(AE7:AF7)+C6+AC14</f>
        <v>3.6621732742093358</v>
      </c>
      <c r="AD16" s="107"/>
      <c r="AE16" s="107"/>
      <c r="AF16" s="108" t="s">
        <v>23</v>
      </c>
      <c r="AG16" s="108"/>
      <c r="AH16" s="109">
        <f>SUM(AG7:AH7)+D6+AH14</f>
        <v>2.9293943237735647</v>
      </c>
      <c r="AI16" s="109"/>
      <c r="AJ16" s="110"/>
      <c r="AK16" s="119">
        <f>SUM(AM7:AN7)+C6+AK14</f>
        <v>3.1651163060353715</v>
      </c>
      <c r="AL16" s="107"/>
      <c r="AM16" s="107"/>
      <c r="AN16" s="108" t="s">
        <v>23</v>
      </c>
      <c r="AO16" s="108"/>
      <c r="AP16" s="109">
        <f>SUM(AO7:AP7)+D6+AP14</f>
        <v>2.5182814307904668</v>
      </c>
      <c r="AQ16" s="109"/>
      <c r="AR16" s="110"/>
      <c r="AS16" s="119">
        <f>SUM(AU7:AV7)+C6+AS14</f>
        <v>3.5604644830414602</v>
      </c>
      <c r="AT16" s="107"/>
      <c r="AU16" s="107"/>
      <c r="AV16" s="108" t="s">
        <v>23</v>
      </c>
      <c r="AW16" s="108"/>
      <c r="AX16" s="109">
        <f>SUM(AW7:AX7)+D6+AX14</f>
        <v>2.8446680556930617</v>
      </c>
      <c r="AY16" s="109"/>
      <c r="AZ16" s="110"/>
    </row>
    <row r="17" spans="1:52" x14ac:dyDescent="0.2">
      <c r="A17" s="102"/>
      <c r="B17" s="103"/>
      <c r="C17" s="103"/>
      <c r="D17" s="103"/>
      <c r="E17" s="106"/>
      <c r="F17" s="106"/>
      <c r="G17" s="106"/>
      <c r="H17" s="106"/>
      <c r="I17" s="111" t="s">
        <v>17</v>
      </c>
      <c r="J17" s="112"/>
      <c r="K17" s="112"/>
      <c r="L17" s="113"/>
      <c r="M17" s="114">
        <f>SUM(O10:P10)+C9+M15</f>
        <v>0.32735663176267704</v>
      </c>
      <c r="N17" s="114"/>
      <c r="O17" s="114"/>
      <c r="P17" s="115" t="s">
        <v>23</v>
      </c>
      <c r="Q17" s="115"/>
      <c r="R17" s="116">
        <f>SUM(Q10:R10)+D9+R15</f>
        <v>0.31819356497553902</v>
      </c>
      <c r="S17" s="116"/>
      <c r="T17" s="117"/>
      <c r="U17" s="118">
        <f>SUM(W10:X10)+C9+U15</f>
        <v>0.51316960989689253</v>
      </c>
      <c r="V17" s="114"/>
      <c r="W17" s="114"/>
      <c r="X17" s="115" t="s">
        <v>23</v>
      </c>
      <c r="Y17" s="115"/>
      <c r="Z17" s="116">
        <f>SUM(Y10:Z10)+D9+Z15</f>
        <v>0.44208568633793777</v>
      </c>
      <c r="AA17" s="116"/>
      <c r="AB17" s="117"/>
      <c r="AC17" s="118">
        <f>SUM(AE10:AF10)+C9+AC15</f>
        <v>0.54536029237447026</v>
      </c>
      <c r="AD17" s="114"/>
      <c r="AE17" s="114"/>
      <c r="AF17" s="115" t="s">
        <v>23</v>
      </c>
      <c r="AG17" s="115"/>
      <c r="AH17" s="116">
        <f>SUM(AG10:AH10)+D9+AH15</f>
        <v>0.49297478810360296</v>
      </c>
      <c r="AI17" s="116"/>
      <c r="AJ17" s="117"/>
      <c r="AK17" s="118">
        <f>SUM(AM10:AN10)+C9+AK15</f>
        <v>0.55201136123168382</v>
      </c>
      <c r="AL17" s="114"/>
      <c r="AM17" s="114"/>
      <c r="AN17" s="115" t="s">
        <v>23</v>
      </c>
      <c r="AO17" s="115"/>
      <c r="AP17" s="116">
        <f>SUM(AO10:AP10)+D9+AP15</f>
        <v>0.48394920526812452</v>
      </c>
      <c r="AQ17" s="116"/>
      <c r="AR17" s="117"/>
      <c r="AS17" s="118">
        <f>SUM(AU10:AV10)+C9+AS15</f>
        <v>0.51316960989689253</v>
      </c>
      <c r="AT17" s="114"/>
      <c r="AU17" s="114"/>
      <c r="AV17" s="115" t="s">
        <v>23</v>
      </c>
      <c r="AW17" s="115"/>
      <c r="AX17" s="116">
        <f>SUM(AW10:AX10)+D9+AX15</f>
        <v>0.44208568633793777</v>
      </c>
      <c r="AY17" s="116"/>
      <c r="AZ17" s="117"/>
    </row>
    <row r="18" spans="1:52" ht="13.5" thickBot="1" x14ac:dyDescent="0.25">
      <c r="A18" s="104"/>
      <c r="B18" s="105"/>
      <c r="C18" s="105"/>
      <c r="D18" s="105"/>
      <c r="E18" s="69"/>
      <c r="F18" s="69"/>
      <c r="G18" s="69"/>
      <c r="H18" s="69"/>
      <c r="I18" s="120" t="s">
        <v>25</v>
      </c>
      <c r="J18" s="121"/>
      <c r="K18" s="121"/>
      <c r="L18" s="122"/>
      <c r="M18" s="123">
        <f>SUM(M16,M17)</f>
        <v>1.707561388042639</v>
      </c>
      <c r="N18" s="123"/>
      <c r="O18" s="123"/>
      <c r="P18" s="124" t="s">
        <v>23</v>
      </c>
      <c r="Q18" s="124"/>
      <c r="R18" s="125">
        <f>SUM(R16,R17)</f>
        <v>1.165602277952789</v>
      </c>
      <c r="S18" s="125"/>
      <c r="T18" s="126"/>
      <c r="U18" s="127">
        <f>SUM(U16,U17)</f>
        <v>4.2018995723692232</v>
      </c>
      <c r="V18" s="123"/>
      <c r="W18" s="123"/>
      <c r="X18" s="124" t="s">
        <v>23</v>
      </c>
      <c r="Y18" s="124"/>
      <c r="Z18" s="125">
        <f>SUM(Z16,Z17)</f>
        <v>3.4940546252544524</v>
      </c>
      <c r="AA18" s="125"/>
      <c r="AB18" s="126"/>
      <c r="AC18" s="127">
        <f>SUM(AC16,AC17)</f>
        <v>4.2075335665838063</v>
      </c>
      <c r="AD18" s="123"/>
      <c r="AE18" s="123"/>
      <c r="AF18" s="124" t="s">
        <v>23</v>
      </c>
      <c r="AG18" s="124"/>
      <c r="AH18" s="125">
        <f>SUM(AH16,AH17)</f>
        <v>3.4223691118771677</v>
      </c>
      <c r="AI18" s="125"/>
      <c r="AJ18" s="126"/>
      <c r="AK18" s="127">
        <f>SUM(AK16,AK17)</f>
        <v>3.7171276672670555</v>
      </c>
      <c r="AL18" s="123"/>
      <c r="AM18" s="123"/>
      <c r="AN18" s="124" t="s">
        <v>23</v>
      </c>
      <c r="AO18" s="124"/>
      <c r="AP18" s="125">
        <f>SUM(AP16,AP17)</f>
        <v>3.0022306360585915</v>
      </c>
      <c r="AQ18" s="125"/>
      <c r="AR18" s="126"/>
      <c r="AS18" s="127">
        <f>SUM(AS16,AS17)</f>
        <v>4.0736340929383523</v>
      </c>
      <c r="AT18" s="123"/>
      <c r="AU18" s="123"/>
      <c r="AV18" s="124" t="s">
        <v>23</v>
      </c>
      <c r="AW18" s="124"/>
      <c r="AX18" s="125">
        <f>SUM(AX16,AX17)</f>
        <v>3.2867537420309993</v>
      </c>
      <c r="AY18" s="125"/>
      <c r="AZ18" s="126"/>
    </row>
    <row r="19" spans="1:52" ht="30" customHeight="1" thickBot="1" x14ac:dyDescent="0.25">
      <c r="A19" s="128" t="s">
        <v>26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</row>
    <row r="20" spans="1:52" ht="15.75" customHeight="1" thickBot="1" x14ac:dyDescent="0.25">
      <c r="A20" s="129" t="s">
        <v>5</v>
      </c>
      <c r="B20" s="130"/>
      <c r="C20" s="130" t="s">
        <v>1</v>
      </c>
      <c r="D20" s="130"/>
      <c r="E20" s="130" t="s">
        <v>27</v>
      </c>
      <c r="F20" s="130"/>
      <c r="G20" s="130"/>
      <c r="H20" s="130"/>
      <c r="I20" s="130"/>
      <c r="J20" s="130"/>
      <c r="K20" s="130"/>
      <c r="L20" s="131"/>
      <c r="M20" s="29" t="s">
        <v>28</v>
      </c>
      <c r="N20" s="132"/>
      <c r="O20" s="132"/>
      <c r="P20" s="132"/>
      <c r="Q20" s="132"/>
      <c r="R20" s="132"/>
      <c r="S20" s="132"/>
      <c r="T20" s="32"/>
      <c r="U20" s="29" t="s">
        <v>28</v>
      </c>
      <c r="V20" s="132"/>
      <c r="W20" s="132"/>
      <c r="X20" s="132"/>
      <c r="Y20" s="132"/>
      <c r="Z20" s="132"/>
      <c r="AA20" s="132"/>
      <c r="AB20" s="32"/>
      <c r="AC20" s="29" t="s">
        <v>28</v>
      </c>
      <c r="AD20" s="132"/>
      <c r="AE20" s="132"/>
      <c r="AF20" s="132"/>
      <c r="AG20" s="132"/>
      <c r="AH20" s="132"/>
      <c r="AI20" s="132"/>
      <c r="AJ20" s="32"/>
      <c r="AK20" s="29" t="s">
        <v>28</v>
      </c>
      <c r="AL20" s="132"/>
      <c r="AM20" s="132"/>
      <c r="AN20" s="132"/>
      <c r="AO20" s="132"/>
      <c r="AP20" s="132"/>
      <c r="AQ20" s="132"/>
      <c r="AR20" s="32"/>
      <c r="AS20" s="29" t="s">
        <v>28</v>
      </c>
      <c r="AT20" s="132"/>
      <c r="AU20" s="132"/>
      <c r="AV20" s="132"/>
      <c r="AW20" s="132"/>
      <c r="AX20" s="132"/>
      <c r="AY20" s="132"/>
      <c r="AZ20" s="32"/>
    </row>
    <row r="21" spans="1:52" x14ac:dyDescent="0.2">
      <c r="A21" s="33">
        <v>6</v>
      </c>
      <c r="B21" s="34"/>
      <c r="C21" s="34" t="s">
        <v>14</v>
      </c>
      <c r="D21" s="34"/>
      <c r="E21" s="35" t="s">
        <v>29</v>
      </c>
      <c r="F21" s="35"/>
      <c r="G21" s="35"/>
      <c r="H21" s="35"/>
      <c r="I21" s="35"/>
      <c r="J21" s="35"/>
      <c r="K21" s="35"/>
      <c r="L21" s="71"/>
      <c r="M21" s="133">
        <v>6.4000000953674316</v>
      </c>
      <c r="N21" s="134"/>
      <c r="O21" s="134"/>
      <c r="P21" s="134"/>
      <c r="Q21" s="134"/>
      <c r="R21" s="134"/>
      <c r="S21" s="134"/>
      <c r="T21" s="135"/>
      <c r="U21" s="133">
        <v>6.4000000953674316</v>
      </c>
      <c r="V21" s="134"/>
      <c r="W21" s="134"/>
      <c r="X21" s="134"/>
      <c r="Y21" s="134"/>
      <c r="Z21" s="134"/>
      <c r="AA21" s="134"/>
      <c r="AB21" s="135"/>
      <c r="AC21" s="133">
        <v>6.4000000953674316</v>
      </c>
      <c r="AD21" s="134"/>
      <c r="AE21" s="134"/>
      <c r="AF21" s="134"/>
      <c r="AG21" s="134"/>
      <c r="AH21" s="134"/>
      <c r="AI21" s="134"/>
      <c r="AJ21" s="135"/>
      <c r="AK21" s="133">
        <v>6.4000000953674316</v>
      </c>
      <c r="AL21" s="134"/>
      <c r="AM21" s="134"/>
      <c r="AN21" s="134"/>
      <c r="AO21" s="134"/>
      <c r="AP21" s="134"/>
      <c r="AQ21" s="134"/>
      <c r="AR21" s="135"/>
      <c r="AS21" s="133">
        <v>6.3000001907348633</v>
      </c>
      <c r="AT21" s="134"/>
      <c r="AU21" s="134"/>
      <c r="AV21" s="134"/>
      <c r="AW21" s="134"/>
      <c r="AX21" s="134"/>
      <c r="AY21" s="134"/>
      <c r="AZ21" s="135"/>
    </row>
    <row r="22" spans="1:52" ht="13.5" thickBot="1" x14ac:dyDescent="0.25">
      <c r="A22" s="140">
        <v>6</v>
      </c>
      <c r="B22" s="141"/>
      <c r="C22" s="141" t="s">
        <v>18</v>
      </c>
      <c r="D22" s="141"/>
      <c r="E22" s="78" t="s">
        <v>30</v>
      </c>
      <c r="F22" s="78"/>
      <c r="G22" s="78"/>
      <c r="H22" s="78"/>
      <c r="I22" s="78"/>
      <c r="J22" s="78"/>
      <c r="K22" s="78"/>
      <c r="L22" s="79"/>
      <c r="M22" s="142">
        <v>6.4000000953674316</v>
      </c>
      <c r="N22" s="143"/>
      <c r="O22" s="143"/>
      <c r="P22" s="143"/>
      <c r="Q22" s="143"/>
      <c r="R22" s="143"/>
      <c r="S22" s="143"/>
      <c r="T22" s="144"/>
      <c r="U22" s="142">
        <v>6.4000000953674316</v>
      </c>
      <c r="V22" s="143"/>
      <c r="W22" s="143"/>
      <c r="X22" s="143"/>
      <c r="Y22" s="143"/>
      <c r="Z22" s="143"/>
      <c r="AA22" s="143"/>
      <c r="AB22" s="144"/>
      <c r="AC22" s="142">
        <v>6.4000000953674316</v>
      </c>
      <c r="AD22" s="143"/>
      <c r="AE22" s="143"/>
      <c r="AF22" s="143"/>
      <c r="AG22" s="143"/>
      <c r="AH22" s="143"/>
      <c r="AI22" s="143"/>
      <c r="AJ22" s="144"/>
      <c r="AK22" s="142">
        <v>6.4000000953674316</v>
      </c>
      <c r="AL22" s="143"/>
      <c r="AM22" s="143"/>
      <c r="AN22" s="143"/>
      <c r="AO22" s="143"/>
      <c r="AP22" s="143"/>
      <c r="AQ22" s="143"/>
      <c r="AR22" s="144"/>
      <c r="AS22" s="142">
        <v>6.4000000953674316</v>
      </c>
      <c r="AT22" s="143"/>
      <c r="AU22" s="143"/>
      <c r="AV22" s="143"/>
      <c r="AW22" s="143"/>
      <c r="AX22" s="143"/>
      <c r="AY22" s="143"/>
      <c r="AZ22" s="144"/>
    </row>
    <row r="23" spans="1:52" ht="30" customHeight="1" thickBot="1" x14ac:dyDescent="0.25">
      <c r="A23" s="128" t="s">
        <v>31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</row>
    <row r="24" spans="1:52" ht="15" customHeight="1" x14ac:dyDescent="0.2">
      <c r="A24" s="145" t="s">
        <v>1</v>
      </c>
      <c r="B24" s="146"/>
      <c r="C24" s="146"/>
      <c r="D24" s="146"/>
      <c r="E24" s="146" t="s">
        <v>32</v>
      </c>
      <c r="F24" s="146"/>
      <c r="G24" s="146" t="s">
        <v>33</v>
      </c>
      <c r="H24" s="146"/>
      <c r="I24" s="146" t="s">
        <v>34</v>
      </c>
      <c r="J24" s="146"/>
      <c r="K24" s="146" t="s">
        <v>35</v>
      </c>
      <c r="L24" s="149"/>
      <c r="M24" s="66" t="s">
        <v>9</v>
      </c>
      <c r="N24" s="150"/>
      <c r="O24" s="152" t="s">
        <v>10</v>
      </c>
      <c r="P24" s="67"/>
      <c r="Q24" s="150"/>
      <c r="R24" s="152" t="s">
        <v>11</v>
      </c>
      <c r="S24" s="67"/>
      <c r="T24" s="154"/>
      <c r="U24" s="66" t="s">
        <v>9</v>
      </c>
      <c r="V24" s="150"/>
      <c r="W24" s="152" t="s">
        <v>10</v>
      </c>
      <c r="X24" s="67"/>
      <c r="Y24" s="150"/>
      <c r="Z24" s="152" t="s">
        <v>11</v>
      </c>
      <c r="AA24" s="67"/>
      <c r="AB24" s="154"/>
      <c r="AC24" s="66" t="s">
        <v>9</v>
      </c>
      <c r="AD24" s="150"/>
      <c r="AE24" s="152" t="s">
        <v>10</v>
      </c>
      <c r="AF24" s="67"/>
      <c r="AG24" s="150"/>
      <c r="AH24" s="152" t="s">
        <v>11</v>
      </c>
      <c r="AI24" s="67"/>
      <c r="AJ24" s="154"/>
      <c r="AK24" s="66" t="s">
        <v>9</v>
      </c>
      <c r="AL24" s="150"/>
      <c r="AM24" s="152" t="s">
        <v>10</v>
      </c>
      <c r="AN24" s="67"/>
      <c r="AO24" s="150"/>
      <c r="AP24" s="152" t="s">
        <v>11</v>
      </c>
      <c r="AQ24" s="67"/>
      <c r="AR24" s="154"/>
      <c r="AS24" s="66" t="s">
        <v>9</v>
      </c>
      <c r="AT24" s="150"/>
      <c r="AU24" s="152" t="s">
        <v>10</v>
      </c>
      <c r="AV24" s="67"/>
      <c r="AW24" s="150"/>
      <c r="AX24" s="152" t="s">
        <v>11</v>
      </c>
      <c r="AY24" s="67"/>
      <c r="AZ24" s="154"/>
    </row>
    <row r="25" spans="1:52" ht="15.75" customHeight="1" thickBot="1" x14ac:dyDescent="0.25">
      <c r="A25" s="147"/>
      <c r="B25" s="148"/>
      <c r="C25" s="148"/>
      <c r="D25" s="148"/>
      <c r="E25" s="21" t="s">
        <v>36</v>
      </c>
      <c r="F25" s="21" t="s">
        <v>37</v>
      </c>
      <c r="G25" s="21" t="s">
        <v>36</v>
      </c>
      <c r="H25" s="21" t="s">
        <v>37</v>
      </c>
      <c r="I25" s="21" t="s">
        <v>36</v>
      </c>
      <c r="J25" s="21" t="s">
        <v>37</v>
      </c>
      <c r="K25" s="21" t="s">
        <v>36</v>
      </c>
      <c r="L25" s="2" t="s">
        <v>37</v>
      </c>
      <c r="M25" s="68"/>
      <c r="N25" s="151"/>
      <c r="O25" s="153"/>
      <c r="P25" s="69"/>
      <c r="Q25" s="151"/>
      <c r="R25" s="153"/>
      <c r="S25" s="69"/>
      <c r="T25" s="155"/>
      <c r="U25" s="68"/>
      <c r="V25" s="151"/>
      <c r="W25" s="153"/>
      <c r="X25" s="69"/>
      <c r="Y25" s="151"/>
      <c r="Z25" s="153"/>
      <c r="AA25" s="69"/>
      <c r="AB25" s="155"/>
      <c r="AC25" s="68"/>
      <c r="AD25" s="151"/>
      <c r="AE25" s="153"/>
      <c r="AF25" s="69"/>
      <c r="AG25" s="151"/>
      <c r="AH25" s="153"/>
      <c r="AI25" s="69"/>
      <c r="AJ25" s="155"/>
      <c r="AK25" s="68"/>
      <c r="AL25" s="151"/>
      <c r="AM25" s="153"/>
      <c r="AN25" s="69"/>
      <c r="AO25" s="151"/>
      <c r="AP25" s="153"/>
      <c r="AQ25" s="69"/>
      <c r="AR25" s="155"/>
      <c r="AS25" s="68"/>
      <c r="AT25" s="151"/>
      <c r="AU25" s="153"/>
      <c r="AV25" s="69"/>
      <c r="AW25" s="151"/>
      <c r="AX25" s="153"/>
      <c r="AY25" s="69"/>
      <c r="AZ25" s="155"/>
    </row>
    <row r="26" spans="1:52" x14ac:dyDescent="0.2">
      <c r="A26" s="156" t="s">
        <v>38</v>
      </c>
      <c r="B26" s="157"/>
      <c r="C26" s="157"/>
      <c r="D26" s="157"/>
      <c r="E26" s="158"/>
      <c r="F26" s="158"/>
      <c r="G26" s="158"/>
      <c r="H26" s="158"/>
      <c r="I26" s="158"/>
      <c r="J26" s="158"/>
      <c r="K26" s="158"/>
      <c r="L26" s="159"/>
      <c r="M26" s="160"/>
      <c r="N26" s="161"/>
      <c r="O26" s="162"/>
      <c r="P26" s="162"/>
      <c r="Q26" s="162"/>
      <c r="R26" s="162"/>
      <c r="S26" s="162"/>
      <c r="T26" s="163"/>
      <c r="U26" s="160"/>
      <c r="V26" s="161"/>
      <c r="W26" s="162"/>
      <c r="X26" s="162"/>
      <c r="Y26" s="162"/>
      <c r="Z26" s="162"/>
      <c r="AA26" s="162"/>
      <c r="AB26" s="163"/>
      <c r="AC26" s="160"/>
      <c r="AD26" s="161"/>
      <c r="AE26" s="162"/>
      <c r="AF26" s="162"/>
      <c r="AG26" s="162"/>
      <c r="AH26" s="162"/>
      <c r="AI26" s="162"/>
      <c r="AJ26" s="163"/>
      <c r="AK26" s="160"/>
      <c r="AL26" s="161"/>
      <c r="AM26" s="162"/>
      <c r="AN26" s="162"/>
      <c r="AO26" s="162"/>
      <c r="AP26" s="162"/>
      <c r="AQ26" s="162"/>
      <c r="AR26" s="163"/>
      <c r="AS26" s="160"/>
      <c r="AT26" s="161"/>
      <c r="AU26" s="162"/>
      <c r="AV26" s="162"/>
      <c r="AW26" s="162"/>
      <c r="AX26" s="162"/>
      <c r="AY26" s="162"/>
      <c r="AZ26" s="163"/>
    </row>
    <row r="27" spans="1:52" x14ac:dyDescent="0.2">
      <c r="A27" s="168" t="s">
        <v>39</v>
      </c>
      <c r="B27" s="169"/>
      <c r="C27" s="169"/>
      <c r="D27" s="169"/>
      <c r="E27" s="17"/>
      <c r="F27" s="17"/>
      <c r="G27" s="17"/>
      <c r="H27" s="17"/>
      <c r="I27" s="17"/>
      <c r="J27" s="17"/>
      <c r="K27" s="17"/>
      <c r="L27" s="3"/>
      <c r="M27" s="166">
        <f>M7</f>
        <v>140</v>
      </c>
      <c r="N27" s="167"/>
      <c r="O27" s="164">
        <f>O7</f>
        <v>1.365687433702117</v>
      </c>
      <c r="P27" s="164"/>
      <c r="Q27" s="164"/>
      <c r="R27" s="164">
        <f>Q7</f>
        <v>0.73712000732951821</v>
      </c>
      <c r="S27" s="164"/>
      <c r="T27" s="165"/>
      <c r="U27" s="166">
        <f>U7</f>
        <v>413</v>
      </c>
      <c r="V27" s="167"/>
      <c r="W27" s="164">
        <f>W7</f>
        <v>3.6625254648046068</v>
      </c>
      <c r="X27" s="164"/>
      <c r="Y27" s="164"/>
      <c r="Z27" s="164">
        <f>Y7</f>
        <v>2.7468939849037004</v>
      </c>
      <c r="AA27" s="164"/>
      <c r="AB27" s="165"/>
      <c r="AC27" s="166">
        <f>AC7</f>
        <v>405</v>
      </c>
      <c r="AD27" s="167"/>
      <c r="AE27" s="164">
        <f>AE7</f>
        <v>3.6364753763984576</v>
      </c>
      <c r="AF27" s="164"/>
      <c r="AG27" s="164"/>
      <c r="AH27" s="164">
        <f>AG7</f>
        <v>2.6327627005723815</v>
      </c>
      <c r="AI27" s="164"/>
      <c r="AJ27" s="165"/>
      <c r="AK27" s="166">
        <f>AK7</f>
        <v>350</v>
      </c>
      <c r="AL27" s="167"/>
      <c r="AM27" s="164">
        <f>AM7</f>
        <v>3.1426330413320005</v>
      </c>
      <c r="AN27" s="164"/>
      <c r="AO27" s="164"/>
      <c r="AP27" s="164">
        <f>AO7</f>
        <v>2.2752270251860089</v>
      </c>
      <c r="AQ27" s="164"/>
      <c r="AR27" s="165"/>
      <c r="AS27" s="166">
        <f>AS7</f>
        <v>400</v>
      </c>
      <c r="AT27" s="167"/>
      <c r="AU27" s="164">
        <f>AU7</f>
        <v>3.5354622258534518</v>
      </c>
      <c r="AV27" s="164"/>
      <c r="AW27" s="164"/>
      <c r="AX27" s="164">
        <f>AW7</f>
        <v>2.559630442686565</v>
      </c>
      <c r="AY27" s="164"/>
      <c r="AZ27" s="165"/>
    </row>
    <row r="28" spans="1:52" x14ac:dyDescent="0.2">
      <c r="A28" s="168" t="s">
        <v>460</v>
      </c>
      <c r="B28" s="169"/>
      <c r="C28" s="169"/>
      <c r="D28" s="169"/>
      <c r="E28" s="17"/>
      <c r="F28" s="17"/>
      <c r="G28" s="17"/>
      <c r="H28" s="17"/>
      <c r="I28" s="17"/>
      <c r="J28" s="17"/>
      <c r="K28" s="17"/>
      <c r="L28" s="3"/>
      <c r="M28" s="46">
        <v>5</v>
      </c>
      <c r="N28" s="47"/>
      <c r="O28" s="48">
        <f>-SQRT(3)*M21*M28*S7/1000</f>
        <v>-4.8774551203647043E-2</v>
      </c>
      <c r="P28" s="48"/>
      <c r="Q28" s="48"/>
      <c r="R28" s="48">
        <f>-SQRT(3)*M21*M28*SIN(ACOS(S7))/1000</f>
        <v>-2.6325714547482795E-2</v>
      </c>
      <c r="S28" s="48"/>
      <c r="T28" s="170"/>
      <c r="U28" s="46">
        <v>5</v>
      </c>
      <c r="V28" s="47"/>
      <c r="W28" s="48">
        <f>-SQRT(3)*U21*U28*AA7/1000</f>
        <v>-4.4340501995213159E-2</v>
      </c>
      <c r="X28" s="48"/>
      <c r="Y28" s="48"/>
      <c r="Z28" s="48">
        <f>-SQRT(3)*U21*U28*SIN(ACOS(AA7))/1000</f>
        <v>-3.3255375119899525E-2</v>
      </c>
      <c r="AA28" s="48"/>
      <c r="AB28" s="170"/>
      <c r="AC28" s="46">
        <v>5</v>
      </c>
      <c r="AD28" s="47"/>
      <c r="AE28" s="48">
        <f>-SQRT(3)*AC21*AC28*AI7/1000</f>
        <v>-4.4894757733314299E-2</v>
      </c>
      <c r="AF28" s="48"/>
      <c r="AG28" s="48"/>
      <c r="AH28" s="48">
        <f>-SQRT(3)*AC21*AC28*SIN(ACOS(AI7))/1000</f>
        <v>-3.2503243216942986E-2</v>
      </c>
      <c r="AI28" s="48"/>
      <c r="AJ28" s="170"/>
      <c r="AK28" s="46">
        <v>5</v>
      </c>
      <c r="AL28" s="47"/>
      <c r="AM28" s="48">
        <f>-SQRT(3)*AK21*AK28*AQ7/1000</f>
        <v>-4.4894757733314299E-2</v>
      </c>
      <c r="AN28" s="48"/>
      <c r="AO28" s="48"/>
      <c r="AP28" s="48">
        <f>-SQRT(3)*AK21*AK28*SIN(ACOS(AQ7))/1000</f>
        <v>-3.2503243216942986E-2</v>
      </c>
      <c r="AQ28" s="48"/>
      <c r="AR28" s="170"/>
      <c r="AS28" s="46">
        <v>5</v>
      </c>
      <c r="AT28" s="47"/>
      <c r="AU28" s="48">
        <f>-SQRT(3)*AS21*AS28*AY7/1000</f>
        <v>-4.4193277823168148E-2</v>
      </c>
      <c r="AV28" s="48"/>
      <c r="AW28" s="48"/>
      <c r="AX28" s="48">
        <f>-SQRT(3)*AS21*AS28*SIN(ACOS(AY7))/1000</f>
        <v>-3.1995380533582064E-2</v>
      </c>
      <c r="AY28" s="48"/>
      <c r="AZ28" s="170"/>
    </row>
    <row r="29" spans="1:52" x14ac:dyDescent="0.2">
      <c r="A29" s="168" t="s">
        <v>461</v>
      </c>
      <c r="B29" s="169"/>
      <c r="C29" s="169"/>
      <c r="D29" s="169"/>
      <c r="E29" s="17"/>
      <c r="F29" s="17"/>
      <c r="G29" s="17"/>
      <c r="H29" s="17"/>
      <c r="I29" s="17"/>
      <c r="J29" s="17"/>
      <c r="K29" s="17"/>
      <c r="L29" s="3"/>
      <c r="M29" s="46">
        <v>5</v>
      </c>
      <c r="N29" s="47"/>
      <c r="O29" s="48">
        <f>-SQRT(3)*M21*M29*S7/1000</f>
        <v>-4.8774551203647043E-2</v>
      </c>
      <c r="P29" s="48"/>
      <c r="Q29" s="48"/>
      <c r="R29" s="48">
        <f>-SQRT(3)*M21*M29*SIN(ACOS(S7))/1000</f>
        <v>-2.6325714547482795E-2</v>
      </c>
      <c r="S29" s="48"/>
      <c r="T29" s="170"/>
      <c r="U29" s="46">
        <v>5</v>
      </c>
      <c r="V29" s="47"/>
      <c r="W29" s="48">
        <f>-SQRT(3)*U21*U29*AA7/1000</f>
        <v>-4.4340501995213159E-2</v>
      </c>
      <c r="X29" s="48"/>
      <c r="Y29" s="48"/>
      <c r="Z29" s="48">
        <f>-SQRT(3)*U21*U29*SIN(ACOS(AA7))/1000</f>
        <v>-3.3255375119899525E-2</v>
      </c>
      <c r="AA29" s="48"/>
      <c r="AB29" s="170"/>
      <c r="AC29" s="46">
        <v>5</v>
      </c>
      <c r="AD29" s="47"/>
      <c r="AE29" s="48">
        <f>-SQRT(3)*AC21*AC29*AI7/1000</f>
        <v>-4.4894757733314299E-2</v>
      </c>
      <c r="AF29" s="48"/>
      <c r="AG29" s="48"/>
      <c r="AH29" s="48">
        <f>-SQRT(3)*AC21*AC29*SIN(ACOS(AI7))/1000</f>
        <v>-3.2503243216942986E-2</v>
      </c>
      <c r="AI29" s="48"/>
      <c r="AJ29" s="170"/>
      <c r="AK29" s="46">
        <v>5</v>
      </c>
      <c r="AL29" s="47"/>
      <c r="AM29" s="48">
        <f>-SQRT(3)*AK21*AK29*AQ7/1000</f>
        <v>-4.4894757733314299E-2</v>
      </c>
      <c r="AN29" s="48"/>
      <c r="AO29" s="48"/>
      <c r="AP29" s="48">
        <f>-SQRT(3)*AK21*AK29*SIN(ACOS(AQ7))/1000</f>
        <v>-3.2503243216942986E-2</v>
      </c>
      <c r="AQ29" s="48"/>
      <c r="AR29" s="170"/>
      <c r="AS29" s="46">
        <v>5</v>
      </c>
      <c r="AT29" s="47"/>
      <c r="AU29" s="48">
        <f>-SQRT(3)*AS21*AS29*AY7/1000</f>
        <v>-4.4193277823168148E-2</v>
      </c>
      <c r="AV29" s="48"/>
      <c r="AW29" s="48"/>
      <c r="AX29" s="48">
        <f>-SQRT(3)*AS21*AS29*SIN(ACOS(AY7))/1000</f>
        <v>-3.1995380533582064E-2</v>
      </c>
      <c r="AY29" s="48"/>
      <c r="AZ29" s="170"/>
    </row>
    <row r="30" spans="1:52" x14ac:dyDescent="0.2">
      <c r="A30" s="168" t="s">
        <v>462</v>
      </c>
      <c r="B30" s="169"/>
      <c r="C30" s="169"/>
      <c r="D30" s="169"/>
      <c r="E30" s="17"/>
      <c r="F30" s="17"/>
      <c r="G30" s="17"/>
      <c r="H30" s="17"/>
      <c r="I30" s="17"/>
      <c r="J30" s="17"/>
      <c r="K30" s="17"/>
      <c r="L30" s="3"/>
      <c r="M30" s="46">
        <v>42</v>
      </c>
      <c r="N30" s="47"/>
      <c r="O30" s="48">
        <f>-SQRT(3)*M21*M30*S7/1000</f>
        <v>-0.40970623011063517</v>
      </c>
      <c r="P30" s="48"/>
      <c r="Q30" s="48"/>
      <c r="R30" s="48">
        <f>-SQRT(3)*M21*M30*SIN(ACOS(S7))/1000</f>
        <v>-0.22113600219885546</v>
      </c>
      <c r="S30" s="48"/>
      <c r="T30" s="170"/>
      <c r="U30" s="46">
        <v>42</v>
      </c>
      <c r="V30" s="47"/>
      <c r="W30" s="48">
        <f>-SQRT(3)*U21*U30*AA7/1000</f>
        <v>-0.37246021675979057</v>
      </c>
      <c r="X30" s="48"/>
      <c r="Y30" s="48"/>
      <c r="Z30" s="48">
        <f>-SQRT(3)*U21*U30*SIN(ACOS(AA7))/1000</f>
        <v>-0.27934515100715601</v>
      </c>
      <c r="AA30" s="48"/>
      <c r="AB30" s="170"/>
      <c r="AC30" s="46">
        <v>42</v>
      </c>
      <c r="AD30" s="47"/>
      <c r="AE30" s="48">
        <f>-SQRT(3)*AC21*AC30*AI7/1000</f>
        <v>-0.37711596495984007</v>
      </c>
      <c r="AF30" s="48"/>
      <c r="AG30" s="48"/>
      <c r="AH30" s="48">
        <f>-SQRT(3)*AC21*AC30*SIN(ACOS(AI7))/1000</f>
        <v>-0.27302724302232112</v>
      </c>
      <c r="AI30" s="48"/>
      <c r="AJ30" s="170"/>
      <c r="AK30" s="46">
        <v>42</v>
      </c>
      <c r="AL30" s="47"/>
      <c r="AM30" s="48">
        <f>-SQRT(3)*AK21*AK30*AQ7/1000</f>
        <v>-0.37711596495984007</v>
      </c>
      <c r="AN30" s="48"/>
      <c r="AO30" s="48"/>
      <c r="AP30" s="48">
        <f>-SQRT(3)*AK21*AK30*SIN(ACOS(AQ7))/1000</f>
        <v>-0.27302724302232112</v>
      </c>
      <c r="AQ30" s="48"/>
      <c r="AR30" s="170"/>
      <c r="AS30" s="46">
        <v>42</v>
      </c>
      <c r="AT30" s="47"/>
      <c r="AU30" s="48">
        <f>-SQRT(3)*AS21*AS30*AY7/1000</f>
        <v>-0.37122353371461242</v>
      </c>
      <c r="AV30" s="48"/>
      <c r="AW30" s="48"/>
      <c r="AX30" s="48">
        <f>-SQRT(3)*AS21*AS30*SIN(ACOS(AY7))/1000</f>
        <v>-0.26876119648208929</v>
      </c>
      <c r="AY30" s="48"/>
      <c r="AZ30" s="170"/>
    </row>
    <row r="31" spans="1:52" x14ac:dyDescent="0.2">
      <c r="A31" s="168" t="s">
        <v>463</v>
      </c>
      <c r="B31" s="169"/>
      <c r="C31" s="169"/>
      <c r="D31" s="169"/>
      <c r="E31" s="17"/>
      <c r="F31" s="17"/>
      <c r="G31" s="17"/>
      <c r="H31" s="17"/>
      <c r="I31" s="17"/>
      <c r="J31" s="17"/>
      <c r="K31" s="17"/>
      <c r="L31" s="3"/>
      <c r="M31" s="46">
        <v>1</v>
      </c>
      <c r="N31" s="47"/>
      <c r="O31" s="48">
        <f>-SQRT(3)*M21*M31*S7/1000</f>
        <v>-9.7549102407294089E-3</v>
      </c>
      <c r="P31" s="48"/>
      <c r="Q31" s="48"/>
      <c r="R31" s="48">
        <f>-SQRT(3)*M21*M31*SIN(ACOS(S7))/1000</f>
        <v>-5.2651429094965592E-3</v>
      </c>
      <c r="S31" s="48"/>
      <c r="T31" s="170"/>
      <c r="U31" s="46">
        <v>5</v>
      </c>
      <c r="V31" s="47"/>
      <c r="W31" s="48">
        <f>-SQRT(3)*U21*U31*AA7/1000</f>
        <v>-4.4340501995213159E-2</v>
      </c>
      <c r="X31" s="48"/>
      <c r="Y31" s="48"/>
      <c r="Z31" s="48">
        <f>-SQRT(3)*U21*U31*SIN(ACOS(AA7))/1000</f>
        <v>-3.3255375119899525E-2</v>
      </c>
      <c r="AA31" s="48"/>
      <c r="AB31" s="170"/>
      <c r="AC31" s="46">
        <v>5</v>
      </c>
      <c r="AD31" s="47"/>
      <c r="AE31" s="48">
        <f>-SQRT(3)*AC21*AC31*AI7/1000</f>
        <v>-4.4894757733314299E-2</v>
      </c>
      <c r="AF31" s="48"/>
      <c r="AG31" s="48"/>
      <c r="AH31" s="48">
        <f>-SQRT(3)*AC21*AC31*SIN(ACOS(AI7))/1000</f>
        <v>-3.2503243216942986E-2</v>
      </c>
      <c r="AI31" s="48"/>
      <c r="AJ31" s="170"/>
      <c r="AK31" s="46">
        <v>5</v>
      </c>
      <c r="AL31" s="47"/>
      <c r="AM31" s="48">
        <f>-SQRT(3)*AK21*AK31*AQ7/1000</f>
        <v>-4.4894757733314299E-2</v>
      </c>
      <c r="AN31" s="48"/>
      <c r="AO31" s="48"/>
      <c r="AP31" s="48">
        <f>-SQRT(3)*AK21*AK31*SIN(ACOS(AQ7))/1000</f>
        <v>-3.2503243216942986E-2</v>
      </c>
      <c r="AQ31" s="48"/>
      <c r="AR31" s="170"/>
      <c r="AS31" s="46">
        <v>5</v>
      </c>
      <c r="AT31" s="47"/>
      <c r="AU31" s="48">
        <f>-SQRT(3)*AS21*AS31*AY7/1000</f>
        <v>-4.4193277823168148E-2</v>
      </c>
      <c r="AV31" s="48"/>
      <c r="AW31" s="48"/>
      <c r="AX31" s="48">
        <f>-SQRT(3)*AS21*AS31*SIN(ACOS(AY7))/1000</f>
        <v>-3.1995380533582064E-2</v>
      </c>
      <c r="AY31" s="48"/>
      <c r="AZ31" s="170"/>
    </row>
    <row r="32" spans="1:52" x14ac:dyDescent="0.2">
      <c r="A32" s="168" t="s">
        <v>464</v>
      </c>
      <c r="B32" s="169"/>
      <c r="C32" s="169"/>
      <c r="D32" s="169"/>
      <c r="E32" s="17"/>
      <c r="F32" s="17"/>
      <c r="G32" s="17"/>
      <c r="H32" s="17"/>
      <c r="I32" s="17"/>
      <c r="J32" s="17"/>
      <c r="K32" s="17"/>
      <c r="L32" s="3"/>
      <c r="M32" s="46">
        <v>50</v>
      </c>
      <c r="N32" s="47"/>
      <c r="O32" s="48">
        <f>-SQRT(3)*M21*M32*S7/1000</f>
        <v>-0.48774551203647037</v>
      </c>
      <c r="P32" s="48"/>
      <c r="Q32" s="48"/>
      <c r="R32" s="48">
        <f>-SQRT(3)*M21*M32*SIN(ACOS(S7))/1000</f>
        <v>-0.26325714547482792</v>
      </c>
      <c r="S32" s="48"/>
      <c r="T32" s="170"/>
      <c r="U32" s="46">
        <v>310</v>
      </c>
      <c r="V32" s="47"/>
      <c r="W32" s="48">
        <f>-SQRT(3)*U21*U32*AA7/1000</f>
        <v>-2.7491111237032162</v>
      </c>
      <c r="X32" s="48"/>
      <c r="Y32" s="48"/>
      <c r="Z32" s="48">
        <f>-SQRT(3)*U21*U32*SIN(ACOS(AA7))/1000</f>
        <v>-2.0618332574337703</v>
      </c>
      <c r="AA32" s="48"/>
      <c r="AB32" s="170"/>
      <c r="AC32" s="46">
        <v>300</v>
      </c>
      <c r="AD32" s="47"/>
      <c r="AE32" s="48">
        <f>-SQRT(3)*AC21*AC32*AI7/1000</f>
        <v>-2.6936854639988579</v>
      </c>
      <c r="AF32" s="48"/>
      <c r="AG32" s="48"/>
      <c r="AH32" s="48">
        <f>-SQRT(3)*AC21*AC32*SIN(ACOS(AI7))/1000</f>
        <v>-1.9501945930165792</v>
      </c>
      <c r="AI32" s="48"/>
      <c r="AJ32" s="170"/>
      <c r="AK32" s="46">
        <v>280</v>
      </c>
      <c r="AL32" s="47"/>
      <c r="AM32" s="48">
        <f>-SQRT(3)*AK21*AK32*AQ7/1000</f>
        <v>-2.5141064330656002</v>
      </c>
      <c r="AN32" s="48"/>
      <c r="AO32" s="48"/>
      <c r="AP32" s="48">
        <f>-SQRT(3)*AK21*AK32*SIN(ACOS(AQ7))/1000</f>
        <v>-1.820181620148807</v>
      </c>
      <c r="AQ32" s="48"/>
      <c r="AR32" s="170"/>
      <c r="AS32" s="46">
        <v>300</v>
      </c>
      <c r="AT32" s="47"/>
      <c r="AU32" s="48">
        <f>-SQRT(3)*AS21*AS32*AY7/1000</f>
        <v>-2.6515966693900888</v>
      </c>
      <c r="AV32" s="48"/>
      <c r="AW32" s="48"/>
      <c r="AX32" s="48">
        <f>-SQRT(3)*AS21*AS32*SIN(ACOS(AY7))/1000</f>
        <v>-1.9197228320149236</v>
      </c>
      <c r="AY32" s="48"/>
      <c r="AZ32" s="170"/>
    </row>
    <row r="33" spans="1:52" x14ac:dyDescent="0.2">
      <c r="A33" s="168" t="s">
        <v>465</v>
      </c>
      <c r="B33" s="169"/>
      <c r="C33" s="169"/>
      <c r="D33" s="169"/>
      <c r="E33" s="17"/>
      <c r="F33" s="17"/>
      <c r="G33" s="17"/>
      <c r="H33" s="17"/>
      <c r="I33" s="17"/>
      <c r="J33" s="17"/>
      <c r="K33" s="17"/>
      <c r="L33" s="3"/>
      <c r="M33" s="46">
        <v>30</v>
      </c>
      <c r="N33" s="47"/>
      <c r="O33" s="48">
        <f>-SQRT(3)*M21*M33*S7/1000</f>
        <v>-0.29264730722188226</v>
      </c>
      <c r="P33" s="48"/>
      <c r="Q33" s="48"/>
      <c r="R33" s="48">
        <f>-SQRT(3)*M21*M33*SIN(ACOS(S7))/1000</f>
        <v>-0.15795428728489677</v>
      </c>
      <c r="S33" s="48"/>
      <c r="T33" s="170"/>
      <c r="U33" s="46">
        <v>30</v>
      </c>
      <c r="V33" s="47"/>
      <c r="W33" s="48">
        <f>-SQRT(3)*U21*U33*AA7/1000</f>
        <v>-0.266043011971279</v>
      </c>
      <c r="X33" s="48"/>
      <c r="Y33" s="48"/>
      <c r="Z33" s="48">
        <f>-SQRT(3)*U21*U33*SIN(ACOS(AA7))/1000</f>
        <v>-0.19953225071939715</v>
      </c>
      <c r="AA33" s="48"/>
      <c r="AB33" s="170"/>
      <c r="AC33" s="46">
        <v>30</v>
      </c>
      <c r="AD33" s="47"/>
      <c r="AE33" s="48">
        <f>-SQRT(3)*AC21*AC33*AI7/1000</f>
        <v>-0.26936854639988578</v>
      </c>
      <c r="AF33" s="48"/>
      <c r="AG33" s="48"/>
      <c r="AH33" s="48">
        <f>-SQRT(3)*AC21*AC33*SIN(ACOS(AI7))/1000</f>
        <v>-0.19501945930165793</v>
      </c>
      <c r="AI33" s="48"/>
      <c r="AJ33" s="170"/>
      <c r="AK33" s="46">
        <v>0</v>
      </c>
      <c r="AL33" s="47"/>
      <c r="AM33" s="48">
        <f>-SQRT(3)*AK21*AK33*AQ7/1000</f>
        <v>0</v>
      </c>
      <c r="AN33" s="48"/>
      <c r="AO33" s="48"/>
      <c r="AP33" s="48">
        <f>-SQRT(3)*AK21*AK33*SIN(ACOS(AQ7))/1000</f>
        <v>0</v>
      </c>
      <c r="AQ33" s="48"/>
      <c r="AR33" s="170"/>
      <c r="AS33" s="46">
        <v>30</v>
      </c>
      <c r="AT33" s="47"/>
      <c r="AU33" s="48">
        <f>-SQRT(3)*AS21*AS33*AY7/1000</f>
        <v>-0.26515966693900883</v>
      </c>
      <c r="AV33" s="48"/>
      <c r="AW33" s="48"/>
      <c r="AX33" s="48">
        <f>-SQRT(3)*AS21*AS33*SIN(ACOS(AY7))/1000</f>
        <v>-0.19197228320149237</v>
      </c>
      <c r="AY33" s="48"/>
      <c r="AZ33" s="170"/>
    </row>
    <row r="34" spans="1:52" x14ac:dyDescent="0.2">
      <c r="A34" s="168" t="s">
        <v>466</v>
      </c>
      <c r="B34" s="169"/>
      <c r="C34" s="169"/>
      <c r="D34" s="169"/>
      <c r="E34" s="17"/>
      <c r="F34" s="17"/>
      <c r="G34" s="17">
        <v>49.1</v>
      </c>
      <c r="H34" s="17">
        <v>40</v>
      </c>
      <c r="I34" s="17"/>
      <c r="J34" s="17"/>
      <c r="K34" s="17"/>
      <c r="L34" s="3"/>
      <c r="M34" s="46">
        <v>2</v>
      </c>
      <c r="N34" s="47"/>
      <c r="O34" s="48">
        <f>-SQRT(3)*M21*M34*S7/1000</f>
        <v>-1.9509820481458818E-2</v>
      </c>
      <c r="P34" s="48"/>
      <c r="Q34" s="48"/>
      <c r="R34" s="48">
        <f>-SQRT(3)*M21*M34*SIN(ACOS(S7))/1000</f>
        <v>-1.0530285818993118E-2</v>
      </c>
      <c r="S34" s="48"/>
      <c r="T34" s="170"/>
      <c r="U34" s="46">
        <v>10</v>
      </c>
      <c r="V34" s="47"/>
      <c r="W34" s="48">
        <f>-SQRT(3)*U21*U34*AA7/1000</f>
        <v>-8.8681003990426319E-2</v>
      </c>
      <c r="X34" s="48"/>
      <c r="Y34" s="48"/>
      <c r="Z34" s="48">
        <f>-SQRT(3)*U21*U34*SIN(ACOS(AA7))/1000</f>
        <v>-6.6510750239799049E-2</v>
      </c>
      <c r="AA34" s="48"/>
      <c r="AB34" s="170"/>
      <c r="AC34" s="46">
        <v>10</v>
      </c>
      <c r="AD34" s="47"/>
      <c r="AE34" s="48">
        <f>-SQRT(3)*AC21*AC34*AI7/1000</f>
        <v>-8.9789515466628597E-2</v>
      </c>
      <c r="AF34" s="48"/>
      <c r="AG34" s="48"/>
      <c r="AH34" s="48">
        <f>-SQRT(3)*AC21*AC34*SIN(ACOS(AI7))/1000</f>
        <v>-6.5006486433885971E-2</v>
      </c>
      <c r="AI34" s="48"/>
      <c r="AJ34" s="170"/>
      <c r="AK34" s="46">
        <v>10</v>
      </c>
      <c r="AL34" s="47"/>
      <c r="AM34" s="48">
        <f>-SQRT(3)*AK21*AK34*AQ7/1000</f>
        <v>-8.9789515466628597E-2</v>
      </c>
      <c r="AN34" s="48"/>
      <c r="AO34" s="48"/>
      <c r="AP34" s="48">
        <f>-SQRT(3)*AK21*AK34*SIN(ACOS(AQ7))/1000</f>
        <v>-6.5006486433885971E-2</v>
      </c>
      <c r="AQ34" s="48"/>
      <c r="AR34" s="170"/>
      <c r="AS34" s="46">
        <v>10</v>
      </c>
      <c r="AT34" s="47"/>
      <c r="AU34" s="48">
        <f>-SQRT(3)*AS21*AS34*AY7/1000</f>
        <v>-8.8386555646336296E-2</v>
      </c>
      <c r="AV34" s="48"/>
      <c r="AW34" s="48"/>
      <c r="AX34" s="48">
        <f>-SQRT(3)*AS21*AS34*SIN(ACOS(AY7))/1000</f>
        <v>-6.3990761067164129E-2</v>
      </c>
      <c r="AY34" s="48"/>
      <c r="AZ34" s="170"/>
    </row>
    <row r="35" spans="1:52" x14ac:dyDescent="0.2">
      <c r="A35" s="168" t="s">
        <v>467</v>
      </c>
      <c r="B35" s="169"/>
      <c r="C35" s="169"/>
      <c r="D35" s="169"/>
      <c r="E35" s="17"/>
      <c r="F35" s="17"/>
      <c r="G35" s="17">
        <v>49.1</v>
      </c>
      <c r="H35" s="17">
        <v>40</v>
      </c>
      <c r="I35" s="17"/>
      <c r="J35" s="17"/>
      <c r="K35" s="17"/>
      <c r="L35" s="3"/>
      <c r="M35" s="46">
        <v>2</v>
      </c>
      <c r="N35" s="47"/>
      <c r="O35" s="48">
        <f>-SQRT(3)*M21*M35*S7/1000</f>
        <v>-1.9509820481458818E-2</v>
      </c>
      <c r="P35" s="48"/>
      <c r="Q35" s="48"/>
      <c r="R35" s="48">
        <f>-SQRT(3)*M21*M35*SIN(ACOS(S7))/1000</f>
        <v>-1.0530285818993118E-2</v>
      </c>
      <c r="S35" s="48"/>
      <c r="T35" s="170"/>
      <c r="U35" s="46">
        <v>5</v>
      </c>
      <c r="V35" s="47"/>
      <c r="W35" s="48">
        <f>-SQRT(3)*U21*U35*AA7/1000</f>
        <v>-4.4340501995213159E-2</v>
      </c>
      <c r="X35" s="48"/>
      <c r="Y35" s="48"/>
      <c r="Z35" s="48">
        <f>-SQRT(3)*U21*U35*SIN(ACOS(AA7))/1000</f>
        <v>-3.3255375119899525E-2</v>
      </c>
      <c r="AA35" s="48"/>
      <c r="AB35" s="170"/>
      <c r="AC35" s="46">
        <v>5</v>
      </c>
      <c r="AD35" s="47"/>
      <c r="AE35" s="48">
        <f>-SQRT(3)*AC21*AC35*AI7/1000</f>
        <v>-4.4894757733314299E-2</v>
      </c>
      <c r="AF35" s="48"/>
      <c r="AG35" s="48"/>
      <c r="AH35" s="48">
        <f>-SQRT(3)*AC21*AC35*SIN(ACOS(AI7))/1000</f>
        <v>-3.2503243216942986E-2</v>
      </c>
      <c r="AI35" s="48"/>
      <c r="AJ35" s="170"/>
      <c r="AK35" s="46">
        <v>5</v>
      </c>
      <c r="AL35" s="47"/>
      <c r="AM35" s="48">
        <f>-SQRT(3)*AK21*AK35*AQ7/1000</f>
        <v>-4.4894757733314299E-2</v>
      </c>
      <c r="AN35" s="48"/>
      <c r="AO35" s="48"/>
      <c r="AP35" s="48">
        <f>-SQRT(3)*AK21*AK35*SIN(ACOS(AQ7))/1000</f>
        <v>-3.2503243216942986E-2</v>
      </c>
      <c r="AQ35" s="48"/>
      <c r="AR35" s="170"/>
      <c r="AS35" s="46">
        <v>2</v>
      </c>
      <c r="AT35" s="47"/>
      <c r="AU35" s="48">
        <f>-SQRT(3)*AS21*AS35*AY7/1000</f>
        <v>-1.7677311129267261E-2</v>
      </c>
      <c r="AV35" s="48"/>
      <c r="AW35" s="48"/>
      <c r="AX35" s="48">
        <f>-SQRT(3)*AS21*AS35*SIN(ACOS(AY7))/1000</f>
        <v>-1.2798152213432824E-2</v>
      </c>
      <c r="AY35" s="48"/>
      <c r="AZ35" s="170"/>
    </row>
    <row r="36" spans="1:52" x14ac:dyDescent="0.2">
      <c r="A36" s="168" t="s">
        <v>468</v>
      </c>
      <c r="B36" s="169"/>
      <c r="C36" s="169"/>
      <c r="D36" s="169"/>
      <c r="E36" s="17"/>
      <c r="F36" s="17"/>
      <c r="G36" s="17">
        <v>49.1</v>
      </c>
      <c r="H36" s="17">
        <v>40</v>
      </c>
      <c r="I36" s="17"/>
      <c r="J36" s="17"/>
      <c r="K36" s="17"/>
      <c r="L36" s="3"/>
      <c r="M36" s="46">
        <v>2</v>
      </c>
      <c r="N36" s="47"/>
      <c r="O36" s="48">
        <f>-SQRT(3)*M21*M36*S7/1000</f>
        <v>-1.9509820481458818E-2</v>
      </c>
      <c r="P36" s="48"/>
      <c r="Q36" s="48"/>
      <c r="R36" s="48">
        <f>-SQRT(3)*M21*M36*SIN(ACOS(S7))/1000</f>
        <v>-1.0530285818993118E-2</v>
      </c>
      <c r="S36" s="48"/>
      <c r="T36" s="170"/>
      <c r="U36" s="46">
        <v>5</v>
      </c>
      <c r="V36" s="47"/>
      <c r="W36" s="48">
        <f>-SQRT(3)*U21*U36*AA7/1000</f>
        <v>-4.4340501995213159E-2</v>
      </c>
      <c r="X36" s="48"/>
      <c r="Y36" s="48"/>
      <c r="Z36" s="48">
        <f>-SQRT(3)*U21*U36*SIN(ACOS(AA7))/1000</f>
        <v>-3.3255375119899525E-2</v>
      </c>
      <c r="AA36" s="48"/>
      <c r="AB36" s="170"/>
      <c r="AC36" s="46">
        <v>5</v>
      </c>
      <c r="AD36" s="47"/>
      <c r="AE36" s="48">
        <f>-SQRT(3)*AC21*AC36*AI7/1000</f>
        <v>-4.4894757733314299E-2</v>
      </c>
      <c r="AF36" s="48"/>
      <c r="AG36" s="48"/>
      <c r="AH36" s="48">
        <f>-SQRT(3)*AC21*AC36*SIN(ACOS(AI7))/1000</f>
        <v>-3.2503243216942986E-2</v>
      </c>
      <c r="AI36" s="48"/>
      <c r="AJ36" s="170"/>
      <c r="AK36" s="46">
        <v>5</v>
      </c>
      <c r="AL36" s="47"/>
      <c r="AM36" s="48">
        <f>-SQRT(3)*AK21*AK36*AQ7/1000</f>
        <v>-4.4894757733314299E-2</v>
      </c>
      <c r="AN36" s="48"/>
      <c r="AO36" s="48"/>
      <c r="AP36" s="48">
        <f>-SQRT(3)*AK21*AK36*SIN(ACOS(AQ7))/1000</f>
        <v>-3.2503243216942986E-2</v>
      </c>
      <c r="AQ36" s="48"/>
      <c r="AR36" s="170"/>
      <c r="AS36" s="46">
        <v>1</v>
      </c>
      <c r="AT36" s="47"/>
      <c r="AU36" s="48">
        <f>-SQRT(3)*AS21*AS36*AY7/1000</f>
        <v>-8.8386555646336306E-3</v>
      </c>
      <c r="AV36" s="48"/>
      <c r="AW36" s="48"/>
      <c r="AX36" s="48">
        <f>-SQRT(3)*AS21*AS36*SIN(ACOS(AY7))/1000</f>
        <v>-6.3990761067164118E-3</v>
      </c>
      <c r="AY36" s="48"/>
      <c r="AZ36" s="170"/>
    </row>
    <row r="37" spans="1:52" x14ac:dyDescent="0.2">
      <c r="A37" s="168" t="s">
        <v>469</v>
      </c>
      <c r="B37" s="169"/>
      <c r="C37" s="169"/>
      <c r="D37" s="169"/>
      <c r="E37" s="17"/>
      <c r="F37" s="17"/>
      <c r="G37" s="17">
        <v>49.1</v>
      </c>
      <c r="H37" s="17">
        <v>40</v>
      </c>
      <c r="I37" s="17"/>
      <c r="J37" s="17"/>
      <c r="K37" s="17"/>
      <c r="L37" s="3"/>
      <c r="M37" s="46" t="s">
        <v>96</v>
      </c>
      <c r="N37" s="47"/>
      <c r="O37" s="164">
        <v>0</v>
      </c>
      <c r="P37" s="164"/>
      <c r="Q37" s="164"/>
      <c r="R37" s="164">
        <v>0</v>
      </c>
      <c r="S37" s="164"/>
      <c r="T37" s="165"/>
      <c r="U37" s="46" t="s">
        <v>96</v>
      </c>
      <c r="V37" s="47"/>
      <c r="W37" s="164">
        <v>0</v>
      </c>
      <c r="X37" s="164"/>
      <c r="Y37" s="164"/>
      <c r="Z37" s="164">
        <v>0</v>
      </c>
      <c r="AA37" s="164"/>
      <c r="AB37" s="165"/>
      <c r="AC37" s="46" t="s">
        <v>96</v>
      </c>
      <c r="AD37" s="47"/>
      <c r="AE37" s="164">
        <v>0</v>
      </c>
      <c r="AF37" s="164"/>
      <c r="AG37" s="164"/>
      <c r="AH37" s="164">
        <v>0</v>
      </c>
      <c r="AI37" s="164"/>
      <c r="AJ37" s="165"/>
      <c r="AK37" s="46" t="s">
        <v>96</v>
      </c>
      <c r="AL37" s="47"/>
      <c r="AM37" s="164">
        <v>0</v>
      </c>
      <c r="AN37" s="164"/>
      <c r="AO37" s="164"/>
      <c r="AP37" s="164">
        <v>0</v>
      </c>
      <c r="AQ37" s="164"/>
      <c r="AR37" s="165"/>
      <c r="AS37" s="46" t="s">
        <v>96</v>
      </c>
      <c r="AT37" s="47"/>
      <c r="AU37" s="164">
        <v>0</v>
      </c>
      <c r="AV37" s="164"/>
      <c r="AW37" s="164"/>
      <c r="AX37" s="164">
        <v>0</v>
      </c>
      <c r="AY37" s="164"/>
      <c r="AZ37" s="165"/>
    </row>
    <row r="38" spans="1:52" x14ac:dyDescent="0.2">
      <c r="A38" s="168" t="s">
        <v>470</v>
      </c>
      <c r="B38" s="169"/>
      <c r="C38" s="169"/>
      <c r="D38" s="169"/>
      <c r="E38" s="17"/>
      <c r="F38" s="17"/>
      <c r="G38" s="17">
        <v>49.1</v>
      </c>
      <c r="H38" s="17">
        <v>40</v>
      </c>
      <c r="I38" s="17"/>
      <c r="J38" s="17"/>
      <c r="K38" s="17"/>
      <c r="L38" s="3"/>
      <c r="M38" s="46" t="s">
        <v>96</v>
      </c>
      <c r="N38" s="47"/>
      <c r="O38" s="164">
        <v>0</v>
      </c>
      <c r="P38" s="164"/>
      <c r="Q38" s="164"/>
      <c r="R38" s="164">
        <v>0</v>
      </c>
      <c r="S38" s="164"/>
      <c r="T38" s="165"/>
      <c r="U38" s="46" t="s">
        <v>96</v>
      </c>
      <c r="V38" s="47"/>
      <c r="W38" s="164">
        <v>0</v>
      </c>
      <c r="X38" s="164"/>
      <c r="Y38" s="164"/>
      <c r="Z38" s="164">
        <v>0</v>
      </c>
      <c r="AA38" s="164"/>
      <c r="AB38" s="165"/>
      <c r="AC38" s="46" t="s">
        <v>96</v>
      </c>
      <c r="AD38" s="47"/>
      <c r="AE38" s="164">
        <v>0</v>
      </c>
      <c r="AF38" s="164"/>
      <c r="AG38" s="164"/>
      <c r="AH38" s="164">
        <v>0</v>
      </c>
      <c r="AI38" s="164"/>
      <c r="AJ38" s="165"/>
      <c r="AK38" s="46" t="s">
        <v>96</v>
      </c>
      <c r="AL38" s="47"/>
      <c r="AM38" s="164">
        <v>0</v>
      </c>
      <c r="AN38" s="164"/>
      <c r="AO38" s="164"/>
      <c r="AP38" s="164">
        <v>0</v>
      </c>
      <c r="AQ38" s="164"/>
      <c r="AR38" s="165"/>
      <c r="AS38" s="46" t="s">
        <v>96</v>
      </c>
      <c r="AT38" s="47"/>
      <c r="AU38" s="164">
        <v>0</v>
      </c>
      <c r="AV38" s="164"/>
      <c r="AW38" s="164"/>
      <c r="AX38" s="164">
        <v>0</v>
      </c>
      <c r="AY38" s="164"/>
      <c r="AZ38" s="165"/>
    </row>
    <row r="39" spans="1:52" x14ac:dyDescent="0.2">
      <c r="A39" s="168" t="s">
        <v>471</v>
      </c>
      <c r="B39" s="169"/>
      <c r="C39" s="169"/>
      <c r="D39" s="169"/>
      <c r="E39" s="17"/>
      <c r="F39" s="17"/>
      <c r="G39" s="17">
        <v>49.1</v>
      </c>
      <c r="H39" s="17">
        <v>40</v>
      </c>
      <c r="I39" s="17"/>
      <c r="J39" s="17"/>
      <c r="K39" s="17"/>
      <c r="L39" s="3"/>
      <c r="M39" s="46" t="s">
        <v>96</v>
      </c>
      <c r="N39" s="47"/>
      <c r="O39" s="164">
        <v>0</v>
      </c>
      <c r="P39" s="164"/>
      <c r="Q39" s="164"/>
      <c r="R39" s="164">
        <v>0</v>
      </c>
      <c r="S39" s="164"/>
      <c r="T39" s="165"/>
      <c r="U39" s="46" t="s">
        <v>96</v>
      </c>
      <c r="V39" s="47"/>
      <c r="W39" s="164">
        <v>0</v>
      </c>
      <c r="X39" s="164"/>
      <c r="Y39" s="164"/>
      <c r="Z39" s="164">
        <v>0</v>
      </c>
      <c r="AA39" s="164"/>
      <c r="AB39" s="165"/>
      <c r="AC39" s="46" t="s">
        <v>96</v>
      </c>
      <c r="AD39" s="47"/>
      <c r="AE39" s="164">
        <v>0</v>
      </c>
      <c r="AF39" s="164"/>
      <c r="AG39" s="164"/>
      <c r="AH39" s="164">
        <v>0</v>
      </c>
      <c r="AI39" s="164"/>
      <c r="AJ39" s="165"/>
      <c r="AK39" s="46" t="s">
        <v>96</v>
      </c>
      <c r="AL39" s="47"/>
      <c r="AM39" s="164">
        <v>0</v>
      </c>
      <c r="AN39" s="164"/>
      <c r="AO39" s="164"/>
      <c r="AP39" s="164">
        <v>0</v>
      </c>
      <c r="AQ39" s="164"/>
      <c r="AR39" s="165"/>
      <c r="AS39" s="46" t="s">
        <v>96</v>
      </c>
      <c r="AT39" s="47"/>
      <c r="AU39" s="164">
        <v>0</v>
      </c>
      <c r="AV39" s="164"/>
      <c r="AW39" s="164"/>
      <c r="AX39" s="164">
        <v>0</v>
      </c>
      <c r="AY39" s="164"/>
      <c r="AZ39" s="165"/>
    </row>
    <row r="40" spans="1:52" ht="13.5" thickBot="1" x14ac:dyDescent="0.25">
      <c r="A40" s="171" t="s">
        <v>40</v>
      </c>
      <c r="B40" s="172"/>
      <c r="C40" s="172"/>
      <c r="D40" s="172"/>
      <c r="E40" s="173"/>
      <c r="F40" s="173"/>
      <c r="G40" s="173"/>
      <c r="H40" s="173"/>
      <c r="I40" s="173"/>
      <c r="J40" s="173"/>
      <c r="K40" s="173"/>
      <c r="L40" s="174"/>
      <c r="M40" s="84"/>
      <c r="N40" s="175"/>
      <c r="O40" s="82">
        <f>SUM(O27:Q39)</f>
        <v>9.7549102407293101E-3</v>
      </c>
      <c r="P40" s="82"/>
      <c r="Q40" s="82"/>
      <c r="R40" s="82">
        <f>SUM(R27:T39)</f>
        <v>5.2651429094966364E-3</v>
      </c>
      <c r="S40" s="82"/>
      <c r="T40" s="176"/>
      <c r="U40" s="84"/>
      <c r="V40" s="175"/>
      <c r="W40" s="82">
        <f>SUM(W27:Y39)</f>
        <v>-3.5472401596170794E-2</v>
      </c>
      <c r="X40" s="82"/>
      <c r="Y40" s="82"/>
      <c r="Z40" s="82">
        <f>SUM(Z27:AB39)</f>
        <v>-2.6604300095919881E-2</v>
      </c>
      <c r="AA40" s="82"/>
      <c r="AB40" s="176"/>
      <c r="AC40" s="84"/>
      <c r="AD40" s="175"/>
      <c r="AE40" s="82">
        <f>SUM(AE27:AG39)</f>
        <v>-1.7957903093325372E-2</v>
      </c>
      <c r="AF40" s="82"/>
      <c r="AG40" s="82"/>
      <c r="AH40" s="82">
        <f>SUM(AH27:AJ39)</f>
        <v>-1.3001297286778429E-2</v>
      </c>
      <c r="AI40" s="82"/>
      <c r="AJ40" s="176"/>
      <c r="AK40" s="84"/>
      <c r="AL40" s="175"/>
      <c r="AM40" s="82">
        <f>SUM(AM27:AO39)</f>
        <v>-6.2852660826639067E-2</v>
      </c>
      <c r="AN40" s="82"/>
      <c r="AO40" s="82"/>
      <c r="AP40" s="82">
        <f>SUM(AP27:AR39)</f>
        <v>-4.5504540503720464E-2</v>
      </c>
      <c r="AQ40" s="82"/>
      <c r="AR40" s="176"/>
      <c r="AS40" s="84"/>
      <c r="AT40" s="175"/>
      <c r="AU40" s="82">
        <f>SUM(AU27:AW39)</f>
        <v>6.0194904616395206E-16</v>
      </c>
      <c r="AV40" s="82"/>
      <c r="AW40" s="82"/>
      <c r="AX40" s="82">
        <f>SUM(AX27:AZ39)</f>
        <v>-1.3704315460216776E-16</v>
      </c>
      <c r="AY40" s="82"/>
      <c r="AZ40" s="176"/>
    </row>
    <row r="41" spans="1:52" x14ac:dyDescent="0.2">
      <c r="A41" s="156" t="s">
        <v>41</v>
      </c>
      <c r="B41" s="157"/>
      <c r="C41" s="157"/>
      <c r="D41" s="157"/>
      <c r="E41" s="158"/>
      <c r="F41" s="158"/>
      <c r="G41" s="158"/>
      <c r="H41" s="158"/>
      <c r="I41" s="158"/>
      <c r="J41" s="158"/>
      <c r="K41" s="158"/>
      <c r="L41" s="159"/>
      <c r="M41" s="160"/>
      <c r="N41" s="161"/>
      <c r="O41" s="162"/>
      <c r="P41" s="162"/>
      <c r="Q41" s="162"/>
      <c r="R41" s="162"/>
      <c r="S41" s="162"/>
      <c r="T41" s="163"/>
      <c r="U41" s="160"/>
      <c r="V41" s="161"/>
      <c r="W41" s="162"/>
      <c r="X41" s="162"/>
      <c r="Y41" s="162"/>
      <c r="Z41" s="162"/>
      <c r="AA41" s="162"/>
      <c r="AB41" s="163"/>
      <c r="AC41" s="160"/>
      <c r="AD41" s="161"/>
      <c r="AE41" s="162"/>
      <c r="AF41" s="162"/>
      <c r="AG41" s="162"/>
      <c r="AH41" s="162"/>
      <c r="AI41" s="162"/>
      <c r="AJ41" s="163"/>
      <c r="AK41" s="160"/>
      <c r="AL41" s="161"/>
      <c r="AM41" s="162"/>
      <c r="AN41" s="162"/>
      <c r="AO41" s="162"/>
      <c r="AP41" s="162"/>
      <c r="AQ41" s="162"/>
      <c r="AR41" s="163"/>
      <c r="AS41" s="160"/>
      <c r="AT41" s="161"/>
      <c r="AU41" s="162"/>
      <c r="AV41" s="162"/>
      <c r="AW41" s="162"/>
      <c r="AX41" s="162"/>
      <c r="AY41" s="162"/>
      <c r="AZ41" s="163"/>
    </row>
    <row r="42" spans="1:52" x14ac:dyDescent="0.2">
      <c r="A42" s="168" t="s">
        <v>42</v>
      </c>
      <c r="B42" s="169"/>
      <c r="C42" s="169"/>
      <c r="D42" s="169"/>
      <c r="E42" s="17"/>
      <c r="F42" s="17"/>
      <c r="G42" s="17"/>
      <c r="H42" s="17"/>
      <c r="I42" s="17"/>
      <c r="J42" s="17"/>
      <c r="K42" s="17"/>
      <c r="L42" s="3"/>
      <c r="M42" s="166">
        <f>M10</f>
        <v>35</v>
      </c>
      <c r="N42" s="167"/>
      <c r="O42" s="164">
        <f>O10</f>
        <v>0.31426330413320003</v>
      </c>
      <c r="P42" s="164"/>
      <c r="Q42" s="164"/>
      <c r="R42" s="164">
        <f>Q10</f>
        <v>0.22752270251860088</v>
      </c>
      <c r="S42" s="164"/>
      <c r="T42" s="165"/>
      <c r="U42" s="166">
        <f>U10</f>
        <v>55</v>
      </c>
      <c r="V42" s="167"/>
      <c r="W42" s="164">
        <f>W10</f>
        <v>0.49993914818556984</v>
      </c>
      <c r="X42" s="164"/>
      <c r="Y42" s="164"/>
      <c r="Z42" s="164">
        <f>Y10</f>
        <v>0.34895968132345567</v>
      </c>
      <c r="AA42" s="164"/>
      <c r="AB42" s="165"/>
      <c r="AC42" s="166">
        <f>AC10</f>
        <v>60</v>
      </c>
      <c r="AD42" s="167"/>
      <c r="AE42" s="164">
        <f>AE10</f>
        <v>0.532086023942558</v>
      </c>
      <c r="AF42" s="164"/>
      <c r="AG42" s="164"/>
      <c r="AH42" s="164">
        <f>AG10</f>
        <v>0.39906450143879429</v>
      </c>
      <c r="AI42" s="164"/>
      <c r="AJ42" s="165"/>
      <c r="AK42" s="166">
        <f>AK10</f>
        <v>60</v>
      </c>
      <c r="AL42" s="167"/>
      <c r="AM42" s="164">
        <f>AM10</f>
        <v>0.53873709279977156</v>
      </c>
      <c r="AN42" s="164"/>
      <c r="AO42" s="164"/>
      <c r="AP42" s="164">
        <f>AO10</f>
        <v>0.39003891860331585</v>
      </c>
      <c r="AQ42" s="164"/>
      <c r="AR42" s="165"/>
      <c r="AS42" s="166">
        <f>AS10</f>
        <v>55</v>
      </c>
      <c r="AT42" s="167"/>
      <c r="AU42" s="164">
        <f>AU10</f>
        <v>0.49993914818556984</v>
      </c>
      <c r="AV42" s="164"/>
      <c r="AW42" s="164"/>
      <c r="AX42" s="164">
        <f>AW10</f>
        <v>0.34895968132345567</v>
      </c>
      <c r="AY42" s="164"/>
      <c r="AZ42" s="165"/>
    </row>
    <row r="43" spans="1:52" x14ac:dyDescent="0.2">
      <c r="A43" s="168" t="s">
        <v>472</v>
      </c>
      <c r="B43" s="169"/>
      <c r="C43" s="169"/>
      <c r="D43" s="169"/>
      <c r="E43" s="17"/>
      <c r="F43" s="17"/>
      <c r="G43" s="17">
        <v>49.1</v>
      </c>
      <c r="H43" s="17">
        <v>40</v>
      </c>
      <c r="I43" s="17"/>
      <c r="J43" s="17"/>
      <c r="K43" s="17"/>
      <c r="L43" s="3"/>
      <c r="M43" s="46">
        <v>0</v>
      </c>
      <c r="N43" s="47"/>
      <c r="O43" s="48">
        <f>-SQRT(3)*M22*M43*S10/1000</f>
        <v>0</v>
      </c>
      <c r="P43" s="48"/>
      <c r="Q43" s="48"/>
      <c r="R43" s="48">
        <f>-SQRT(3)*M22*M43*SIN(ACOS(S10))/1000</f>
        <v>0</v>
      </c>
      <c r="S43" s="48"/>
      <c r="T43" s="170"/>
      <c r="U43" s="46">
        <v>0</v>
      </c>
      <c r="V43" s="47"/>
      <c r="W43" s="48">
        <f>-SQRT(3)*U22*U43*AA10/1000</f>
        <v>0</v>
      </c>
      <c r="X43" s="48"/>
      <c r="Y43" s="48"/>
      <c r="Z43" s="48">
        <f>-SQRT(3)*U22*U43*SIN(ACOS(AA10))/1000</f>
        <v>0</v>
      </c>
      <c r="AA43" s="48"/>
      <c r="AB43" s="170"/>
      <c r="AC43" s="46">
        <v>0</v>
      </c>
      <c r="AD43" s="47"/>
      <c r="AE43" s="48">
        <f>-SQRT(3)*AC22*AC43*AI10/1000</f>
        <v>0</v>
      </c>
      <c r="AF43" s="48"/>
      <c r="AG43" s="48"/>
      <c r="AH43" s="48">
        <f>-SQRT(3)*AC22*AC43*SIN(ACOS(AI10))/1000</f>
        <v>0</v>
      </c>
      <c r="AI43" s="48"/>
      <c r="AJ43" s="170"/>
      <c r="AK43" s="46">
        <v>0</v>
      </c>
      <c r="AL43" s="47"/>
      <c r="AM43" s="48">
        <f>-SQRT(3)*AK22*AK43*AQ10/1000</f>
        <v>0</v>
      </c>
      <c r="AN43" s="48"/>
      <c r="AO43" s="48"/>
      <c r="AP43" s="48">
        <f>-SQRT(3)*AK22*AK43*SIN(ACOS(AQ10))/1000</f>
        <v>0</v>
      </c>
      <c r="AQ43" s="48"/>
      <c r="AR43" s="170"/>
      <c r="AS43" s="46">
        <v>0</v>
      </c>
      <c r="AT43" s="47"/>
      <c r="AU43" s="48">
        <f>-SQRT(3)*AS22*AS43*AY10/1000</f>
        <v>0</v>
      </c>
      <c r="AV43" s="48"/>
      <c r="AW43" s="48"/>
      <c r="AX43" s="48">
        <f>-SQRT(3)*AS22*AS43*SIN(ACOS(AY10))/1000</f>
        <v>0</v>
      </c>
      <c r="AY43" s="48"/>
      <c r="AZ43" s="170"/>
    </row>
    <row r="44" spans="1:52" x14ac:dyDescent="0.2">
      <c r="A44" s="168" t="s">
        <v>473</v>
      </c>
      <c r="B44" s="169"/>
      <c r="C44" s="169"/>
      <c r="D44" s="169"/>
      <c r="E44" s="17"/>
      <c r="F44" s="17"/>
      <c r="G44" s="17">
        <v>49.1</v>
      </c>
      <c r="H44" s="17">
        <v>40</v>
      </c>
      <c r="I44" s="17"/>
      <c r="J44" s="17"/>
      <c r="K44" s="17"/>
      <c r="L44" s="3"/>
      <c r="M44" s="46">
        <v>0</v>
      </c>
      <c r="N44" s="47"/>
      <c r="O44" s="48">
        <f>-SQRT(3)*M22*M44*S10/1000</f>
        <v>0</v>
      </c>
      <c r="P44" s="48"/>
      <c r="Q44" s="48"/>
      <c r="R44" s="48">
        <f>-SQRT(3)*M22*M44*SIN(ACOS(S10))/1000</f>
        <v>0</v>
      </c>
      <c r="S44" s="48"/>
      <c r="T44" s="170"/>
      <c r="U44" s="46">
        <v>2</v>
      </c>
      <c r="V44" s="47"/>
      <c r="W44" s="48">
        <f>-SQRT(3)*U22*U44*AA10/1000</f>
        <v>-1.8179605388566174E-2</v>
      </c>
      <c r="X44" s="48"/>
      <c r="Y44" s="48"/>
      <c r="Z44" s="48">
        <f>-SQRT(3)*U22*U44*SIN(ACOS(AA10))/1000</f>
        <v>-1.268944295721657E-2</v>
      </c>
      <c r="AA44" s="48"/>
      <c r="AB44" s="170"/>
      <c r="AC44" s="46">
        <v>2</v>
      </c>
      <c r="AD44" s="47"/>
      <c r="AE44" s="48">
        <f>-SQRT(3)*AC22*AC44*AI10/1000</f>
        <v>-1.7736200798085265E-2</v>
      </c>
      <c r="AF44" s="48"/>
      <c r="AG44" s="48"/>
      <c r="AH44" s="48">
        <f>-SQRT(3)*AC22*AC44*SIN(ACOS(AI10))/1000</f>
        <v>-1.330215004795981E-2</v>
      </c>
      <c r="AI44" s="48"/>
      <c r="AJ44" s="170"/>
      <c r="AK44" s="46">
        <v>2</v>
      </c>
      <c r="AL44" s="47"/>
      <c r="AM44" s="48">
        <f>-SQRT(3)*AK22*AK44*AQ10/1000</f>
        <v>-1.7957903093325719E-2</v>
      </c>
      <c r="AN44" s="48"/>
      <c r="AO44" s="48"/>
      <c r="AP44" s="48">
        <f>-SQRT(3)*AK22*AK44*SIN(ACOS(AQ10))/1000</f>
        <v>-1.3001297286777192E-2</v>
      </c>
      <c r="AQ44" s="48"/>
      <c r="AR44" s="170"/>
      <c r="AS44" s="46">
        <v>1</v>
      </c>
      <c r="AT44" s="47"/>
      <c r="AU44" s="48">
        <f>-SQRT(3)*AS22*AS44*AY10/1000</f>
        <v>-9.0898026942830869E-3</v>
      </c>
      <c r="AV44" s="48"/>
      <c r="AW44" s="48"/>
      <c r="AX44" s="48">
        <f>-SQRT(3)*AS22*AS44*SIN(ACOS(AY10))/1000</f>
        <v>-6.3447214786082852E-3</v>
      </c>
      <c r="AY44" s="48"/>
      <c r="AZ44" s="170"/>
    </row>
    <row r="45" spans="1:52" x14ac:dyDescent="0.2">
      <c r="A45" s="168" t="s">
        <v>474</v>
      </c>
      <c r="B45" s="169"/>
      <c r="C45" s="169"/>
      <c r="D45" s="169"/>
      <c r="E45" s="17"/>
      <c r="F45" s="17"/>
      <c r="G45" s="17">
        <v>49.1</v>
      </c>
      <c r="H45" s="17">
        <v>40</v>
      </c>
      <c r="I45" s="17"/>
      <c r="J45" s="17"/>
      <c r="K45" s="17"/>
      <c r="L45" s="3"/>
      <c r="M45" s="46">
        <v>2</v>
      </c>
      <c r="N45" s="47"/>
      <c r="O45" s="48">
        <f>-SQRT(3)*M22*M45*S10/1000</f>
        <v>-1.7957903093325719E-2</v>
      </c>
      <c r="P45" s="48"/>
      <c r="Q45" s="48"/>
      <c r="R45" s="48">
        <f>-SQRT(3)*M22*M45*SIN(ACOS(S10))/1000</f>
        <v>-1.3001297286777192E-2</v>
      </c>
      <c r="S45" s="48"/>
      <c r="T45" s="170"/>
      <c r="U45" s="46">
        <v>2</v>
      </c>
      <c r="V45" s="47"/>
      <c r="W45" s="48">
        <f>-SQRT(3)*U22*U45*AA10/1000</f>
        <v>-1.8179605388566174E-2</v>
      </c>
      <c r="X45" s="48"/>
      <c r="Y45" s="48"/>
      <c r="Z45" s="48">
        <f>-SQRT(3)*U22*U45*SIN(ACOS(AA10))/1000</f>
        <v>-1.268944295721657E-2</v>
      </c>
      <c r="AA45" s="48"/>
      <c r="AB45" s="170"/>
      <c r="AC45" s="46">
        <v>2</v>
      </c>
      <c r="AD45" s="47"/>
      <c r="AE45" s="48">
        <f>-SQRT(3)*AC22*AC45*AI10/1000</f>
        <v>-1.7736200798085265E-2</v>
      </c>
      <c r="AF45" s="48"/>
      <c r="AG45" s="48"/>
      <c r="AH45" s="48">
        <f>-SQRT(3)*AC22*AC45*SIN(ACOS(AI10))/1000</f>
        <v>-1.330215004795981E-2</v>
      </c>
      <c r="AI45" s="48"/>
      <c r="AJ45" s="170"/>
      <c r="AK45" s="46">
        <v>2</v>
      </c>
      <c r="AL45" s="47"/>
      <c r="AM45" s="48">
        <f>-SQRT(3)*AK22*AK45*AQ10/1000</f>
        <v>-1.7957903093325719E-2</v>
      </c>
      <c r="AN45" s="48"/>
      <c r="AO45" s="48"/>
      <c r="AP45" s="48">
        <f>-SQRT(3)*AK22*AK45*SIN(ACOS(AQ10))/1000</f>
        <v>-1.3001297286777192E-2</v>
      </c>
      <c r="AQ45" s="48"/>
      <c r="AR45" s="170"/>
      <c r="AS45" s="46">
        <v>2</v>
      </c>
      <c r="AT45" s="47"/>
      <c r="AU45" s="48">
        <f>-SQRT(3)*AS22*AS45*AY10/1000</f>
        <v>-1.8179605388566174E-2</v>
      </c>
      <c r="AV45" s="48"/>
      <c r="AW45" s="48"/>
      <c r="AX45" s="48">
        <f>-SQRT(3)*AS22*AS45*SIN(ACOS(AY10))/1000</f>
        <v>-1.268944295721657E-2</v>
      </c>
      <c r="AY45" s="48"/>
      <c r="AZ45" s="170"/>
    </row>
    <row r="46" spans="1:52" x14ac:dyDescent="0.2">
      <c r="A46" s="168" t="s">
        <v>475</v>
      </c>
      <c r="B46" s="169"/>
      <c r="C46" s="169"/>
      <c r="D46" s="169"/>
      <c r="E46" s="17"/>
      <c r="F46" s="17"/>
      <c r="G46" s="17"/>
      <c r="H46" s="17"/>
      <c r="I46" s="17"/>
      <c r="J46" s="17"/>
      <c r="K46" s="17"/>
      <c r="L46" s="3"/>
      <c r="M46" s="46">
        <v>2</v>
      </c>
      <c r="N46" s="47"/>
      <c r="O46" s="48">
        <f>-SQRT(3)*M22*M46*S10/1000</f>
        <v>-1.7957903093325719E-2</v>
      </c>
      <c r="P46" s="48"/>
      <c r="Q46" s="48"/>
      <c r="R46" s="48">
        <f>-SQRT(3)*M22*M46*SIN(ACOS(S10))/1000</f>
        <v>-1.3001297286777192E-2</v>
      </c>
      <c r="S46" s="48"/>
      <c r="T46" s="170"/>
      <c r="U46" s="46">
        <v>5</v>
      </c>
      <c r="V46" s="47"/>
      <c r="W46" s="48">
        <f>-SQRT(3)*U22*U46*AA10/1000</f>
        <v>-4.5449013471415431E-2</v>
      </c>
      <c r="X46" s="48"/>
      <c r="Y46" s="48"/>
      <c r="Z46" s="48">
        <f>-SQRT(3)*U22*U46*SIN(ACOS(AA10))/1000</f>
        <v>-3.1723607393041427E-2</v>
      </c>
      <c r="AA46" s="48"/>
      <c r="AB46" s="170"/>
      <c r="AC46" s="46">
        <v>5</v>
      </c>
      <c r="AD46" s="47"/>
      <c r="AE46" s="48">
        <f>-SQRT(3)*AC22*AC46*AI10/1000</f>
        <v>-4.4340501995213159E-2</v>
      </c>
      <c r="AF46" s="48"/>
      <c r="AG46" s="48"/>
      <c r="AH46" s="48">
        <f>-SQRT(3)*AC22*AC46*SIN(ACOS(AI10))/1000</f>
        <v>-3.3255375119899525E-2</v>
      </c>
      <c r="AI46" s="48"/>
      <c r="AJ46" s="170"/>
      <c r="AK46" s="46">
        <v>5</v>
      </c>
      <c r="AL46" s="47"/>
      <c r="AM46" s="48">
        <f>-SQRT(3)*AK22*AK46*AQ10/1000</f>
        <v>-4.4894757733314299E-2</v>
      </c>
      <c r="AN46" s="48"/>
      <c r="AO46" s="48"/>
      <c r="AP46" s="48">
        <f>-SQRT(3)*AK22*AK46*SIN(ACOS(AQ10))/1000</f>
        <v>-3.2503243216942986E-2</v>
      </c>
      <c r="AQ46" s="48"/>
      <c r="AR46" s="170"/>
      <c r="AS46" s="46">
        <v>5</v>
      </c>
      <c r="AT46" s="47"/>
      <c r="AU46" s="48">
        <f>-SQRT(3)*AS22*AS46*AY10/1000</f>
        <v>-4.5449013471415431E-2</v>
      </c>
      <c r="AV46" s="48"/>
      <c r="AW46" s="48"/>
      <c r="AX46" s="48">
        <f>-SQRT(3)*AS22*AS46*SIN(ACOS(AY10))/1000</f>
        <v>-3.1723607393041427E-2</v>
      </c>
      <c r="AY46" s="48"/>
      <c r="AZ46" s="170"/>
    </row>
    <row r="47" spans="1:52" x14ac:dyDescent="0.2">
      <c r="A47" s="168" t="s">
        <v>476</v>
      </c>
      <c r="B47" s="169"/>
      <c r="C47" s="169"/>
      <c r="D47" s="169"/>
      <c r="E47" s="17"/>
      <c r="F47" s="17"/>
      <c r="G47" s="17"/>
      <c r="H47" s="17"/>
      <c r="I47" s="17"/>
      <c r="J47" s="17"/>
      <c r="K47" s="17"/>
      <c r="L47" s="3"/>
      <c r="M47" s="46">
        <v>1</v>
      </c>
      <c r="N47" s="47"/>
      <c r="O47" s="48">
        <f>-SQRT(3)*M22*M47*S10/1000</f>
        <v>-8.9789515466628597E-3</v>
      </c>
      <c r="P47" s="48"/>
      <c r="Q47" s="48"/>
      <c r="R47" s="48">
        <f>-SQRT(3)*M22*M47*SIN(ACOS(S10))/1000</f>
        <v>-6.5006486433885962E-3</v>
      </c>
      <c r="S47" s="48"/>
      <c r="T47" s="170"/>
      <c r="U47" s="46">
        <v>0</v>
      </c>
      <c r="V47" s="47"/>
      <c r="W47" s="48">
        <f>-SQRT(3)*U22*U47*AA10/1000</f>
        <v>0</v>
      </c>
      <c r="X47" s="48"/>
      <c r="Y47" s="48"/>
      <c r="Z47" s="48">
        <f>-SQRT(3)*U22*U47*SIN(ACOS(AA10))/1000</f>
        <v>0</v>
      </c>
      <c r="AA47" s="48"/>
      <c r="AB47" s="170"/>
      <c r="AC47" s="46">
        <v>0</v>
      </c>
      <c r="AD47" s="47"/>
      <c r="AE47" s="48">
        <f>-SQRT(3)*AC22*AC47*AI10/1000</f>
        <v>0</v>
      </c>
      <c r="AF47" s="48"/>
      <c r="AG47" s="48"/>
      <c r="AH47" s="48">
        <f>-SQRT(3)*AC22*AC47*SIN(ACOS(AI10))/1000</f>
        <v>0</v>
      </c>
      <c r="AI47" s="48"/>
      <c r="AJ47" s="170"/>
      <c r="AK47" s="46">
        <v>0</v>
      </c>
      <c r="AL47" s="47"/>
      <c r="AM47" s="48">
        <f>-SQRT(3)*AK22*AK47*AQ10/1000</f>
        <v>0</v>
      </c>
      <c r="AN47" s="48"/>
      <c r="AO47" s="48"/>
      <c r="AP47" s="48">
        <f>-SQRT(3)*AK22*AK47*SIN(ACOS(AQ10))/1000</f>
        <v>0</v>
      </c>
      <c r="AQ47" s="48"/>
      <c r="AR47" s="170"/>
      <c r="AS47" s="46">
        <v>0</v>
      </c>
      <c r="AT47" s="47"/>
      <c r="AU47" s="48">
        <f>-SQRT(3)*AS22*AS47*AY10/1000</f>
        <v>0</v>
      </c>
      <c r="AV47" s="48"/>
      <c r="AW47" s="48"/>
      <c r="AX47" s="48">
        <f>-SQRT(3)*AS22*AS47*SIN(ACOS(AY10))/1000</f>
        <v>0</v>
      </c>
      <c r="AY47" s="48"/>
      <c r="AZ47" s="170"/>
    </row>
    <row r="48" spans="1:52" x14ac:dyDescent="0.2">
      <c r="A48" s="168" t="s">
        <v>477</v>
      </c>
      <c r="B48" s="169"/>
      <c r="C48" s="169"/>
      <c r="D48" s="169"/>
      <c r="E48" s="17"/>
      <c r="F48" s="17"/>
      <c r="G48" s="17"/>
      <c r="H48" s="17"/>
      <c r="I48" s="17"/>
      <c r="J48" s="17"/>
      <c r="K48" s="17"/>
      <c r="L48" s="3"/>
      <c r="M48" s="46">
        <v>5</v>
      </c>
      <c r="N48" s="47"/>
      <c r="O48" s="48">
        <f>-SQRT(3)*M22*M48*S10/1000</f>
        <v>-4.4894757733314299E-2</v>
      </c>
      <c r="P48" s="48"/>
      <c r="Q48" s="48"/>
      <c r="R48" s="48">
        <f>-SQRT(3)*M22*M48*SIN(ACOS(S10))/1000</f>
        <v>-3.2503243216942986E-2</v>
      </c>
      <c r="S48" s="48"/>
      <c r="T48" s="170"/>
      <c r="U48" s="46">
        <v>20</v>
      </c>
      <c r="V48" s="47"/>
      <c r="W48" s="48">
        <f>-SQRT(3)*U22*U48*AA10/1000</f>
        <v>-0.18179605388566172</v>
      </c>
      <c r="X48" s="48"/>
      <c r="Y48" s="48"/>
      <c r="Z48" s="48">
        <f>-SQRT(3)*U22*U48*SIN(ACOS(AA10))/1000</f>
        <v>-0.12689442957216571</v>
      </c>
      <c r="AA48" s="48"/>
      <c r="AB48" s="170"/>
      <c r="AC48" s="46">
        <v>25</v>
      </c>
      <c r="AD48" s="47"/>
      <c r="AE48" s="48">
        <f>-SQRT(3)*AC22*AC48*AI10/1000</f>
        <v>-0.22170250997606578</v>
      </c>
      <c r="AF48" s="48"/>
      <c r="AG48" s="48"/>
      <c r="AH48" s="48">
        <f>-SQRT(3)*AC22*AC48*SIN(ACOS(AI10))/1000</f>
        <v>-0.16627687559949761</v>
      </c>
      <c r="AI48" s="48"/>
      <c r="AJ48" s="170"/>
      <c r="AK48" s="46">
        <v>25</v>
      </c>
      <c r="AL48" s="47"/>
      <c r="AM48" s="48">
        <f>-SQRT(3)*AK22*AK48*AQ10/1000</f>
        <v>-0.22447378866657147</v>
      </c>
      <c r="AN48" s="48"/>
      <c r="AO48" s="48"/>
      <c r="AP48" s="48">
        <f>-SQRT(3)*AK22*AK48*SIN(ACOS(AQ10))/1000</f>
        <v>-0.16251621608471492</v>
      </c>
      <c r="AQ48" s="48"/>
      <c r="AR48" s="170"/>
      <c r="AS48" s="46">
        <v>20</v>
      </c>
      <c r="AT48" s="47"/>
      <c r="AU48" s="48">
        <f>-SQRT(3)*AS22*AS48*AY10/1000</f>
        <v>-0.18179605388566172</v>
      </c>
      <c r="AV48" s="48"/>
      <c r="AW48" s="48"/>
      <c r="AX48" s="48">
        <f>-SQRT(3)*AS22*AS48*SIN(ACOS(AY10))/1000</f>
        <v>-0.12689442957216571</v>
      </c>
      <c r="AY48" s="48"/>
      <c r="AZ48" s="170"/>
    </row>
    <row r="49" spans="1:52" x14ac:dyDescent="0.2">
      <c r="A49" s="168" t="s">
        <v>478</v>
      </c>
      <c r="B49" s="169"/>
      <c r="C49" s="169"/>
      <c r="D49" s="169"/>
      <c r="E49" s="17"/>
      <c r="F49" s="17"/>
      <c r="G49" s="17"/>
      <c r="H49" s="17"/>
      <c r="I49" s="17"/>
      <c r="J49" s="17"/>
      <c r="K49" s="17"/>
      <c r="L49" s="3"/>
      <c r="M49" s="46">
        <v>0</v>
      </c>
      <c r="N49" s="47"/>
      <c r="O49" s="48">
        <f>-SQRT(3)*M22*M49*S10/1000</f>
        <v>0</v>
      </c>
      <c r="P49" s="48"/>
      <c r="Q49" s="48"/>
      <c r="R49" s="48">
        <f>-SQRT(3)*M22*M49*SIN(ACOS(S10))/1000</f>
        <v>0</v>
      </c>
      <c r="S49" s="48"/>
      <c r="T49" s="170"/>
      <c r="U49" s="46">
        <v>0</v>
      </c>
      <c r="V49" s="47"/>
      <c r="W49" s="48">
        <f>-SQRT(3)*U22*U49*AA10/1000</f>
        <v>0</v>
      </c>
      <c r="X49" s="48"/>
      <c r="Y49" s="48"/>
      <c r="Z49" s="48">
        <f>-SQRT(3)*U22*U49*SIN(ACOS(AA10))/1000</f>
        <v>0</v>
      </c>
      <c r="AA49" s="48"/>
      <c r="AB49" s="170"/>
      <c r="AC49" s="46">
        <v>0</v>
      </c>
      <c r="AD49" s="47"/>
      <c r="AE49" s="48">
        <f>-SQRT(3)*AC22*AC49*AI10/1000</f>
        <v>0</v>
      </c>
      <c r="AF49" s="48"/>
      <c r="AG49" s="48"/>
      <c r="AH49" s="48">
        <f>-SQRT(3)*AC22*AC49*SIN(ACOS(AI10))/1000</f>
        <v>0</v>
      </c>
      <c r="AI49" s="48"/>
      <c r="AJ49" s="170"/>
      <c r="AK49" s="46">
        <v>0</v>
      </c>
      <c r="AL49" s="47"/>
      <c r="AM49" s="48">
        <f>-SQRT(3)*AK22*AK49*AQ10/1000</f>
        <v>0</v>
      </c>
      <c r="AN49" s="48"/>
      <c r="AO49" s="48"/>
      <c r="AP49" s="48">
        <f>-SQRT(3)*AK22*AK49*SIN(ACOS(AQ10))/1000</f>
        <v>0</v>
      </c>
      <c r="AQ49" s="48"/>
      <c r="AR49" s="170"/>
      <c r="AS49" s="46">
        <v>0</v>
      </c>
      <c r="AT49" s="47"/>
      <c r="AU49" s="48">
        <f>-SQRT(3)*AS22*AS49*AY10/1000</f>
        <v>0</v>
      </c>
      <c r="AV49" s="48"/>
      <c r="AW49" s="48"/>
      <c r="AX49" s="48">
        <f>-SQRT(3)*AS22*AS49*SIN(ACOS(AY10))/1000</f>
        <v>0</v>
      </c>
      <c r="AY49" s="48"/>
      <c r="AZ49" s="170"/>
    </row>
    <row r="50" spans="1:52" x14ac:dyDescent="0.2">
      <c r="A50" s="168" t="s">
        <v>479</v>
      </c>
      <c r="B50" s="169"/>
      <c r="C50" s="169"/>
      <c r="D50" s="169"/>
      <c r="E50" s="17"/>
      <c r="F50" s="17"/>
      <c r="G50" s="17"/>
      <c r="H50" s="17"/>
      <c r="I50" s="17"/>
      <c r="J50" s="17"/>
      <c r="K50" s="17"/>
      <c r="L50" s="3"/>
      <c r="M50" s="46">
        <v>5</v>
      </c>
      <c r="N50" s="47"/>
      <c r="O50" s="48">
        <f>-SQRT(3)*M22*M50*S10/1000</f>
        <v>-4.4894757733314299E-2</v>
      </c>
      <c r="P50" s="48"/>
      <c r="Q50" s="48"/>
      <c r="R50" s="48">
        <f>-SQRT(3)*M22*M50*SIN(ACOS(S10))/1000</f>
        <v>-3.2503243216942986E-2</v>
      </c>
      <c r="S50" s="48"/>
      <c r="T50" s="170"/>
      <c r="U50" s="46">
        <v>5</v>
      </c>
      <c r="V50" s="47"/>
      <c r="W50" s="48">
        <f>-SQRT(3)*U22*U50*AA10/1000</f>
        <v>-4.5449013471415431E-2</v>
      </c>
      <c r="X50" s="48"/>
      <c r="Y50" s="48"/>
      <c r="Z50" s="48">
        <f>-SQRT(3)*U22*U50*SIN(ACOS(AA10))/1000</f>
        <v>-3.1723607393041427E-2</v>
      </c>
      <c r="AA50" s="48"/>
      <c r="AB50" s="170"/>
      <c r="AC50" s="46">
        <v>5</v>
      </c>
      <c r="AD50" s="47"/>
      <c r="AE50" s="48">
        <f>-SQRT(3)*AC22*AC50*AI10/1000</f>
        <v>-4.4340501995213159E-2</v>
      </c>
      <c r="AF50" s="48"/>
      <c r="AG50" s="48"/>
      <c r="AH50" s="48">
        <f>-SQRT(3)*AC22*AC50*SIN(ACOS(AI10))/1000</f>
        <v>-3.3255375119899525E-2</v>
      </c>
      <c r="AI50" s="48"/>
      <c r="AJ50" s="170"/>
      <c r="AK50" s="46">
        <v>5</v>
      </c>
      <c r="AL50" s="47"/>
      <c r="AM50" s="48">
        <f>-SQRT(3)*AK22*AK50*AQ10/1000</f>
        <v>-4.4894757733314299E-2</v>
      </c>
      <c r="AN50" s="48"/>
      <c r="AO50" s="48"/>
      <c r="AP50" s="48">
        <f>-SQRT(3)*AK22*AK50*SIN(ACOS(AQ10))/1000</f>
        <v>-3.2503243216942986E-2</v>
      </c>
      <c r="AQ50" s="48"/>
      <c r="AR50" s="170"/>
      <c r="AS50" s="46">
        <v>5</v>
      </c>
      <c r="AT50" s="47"/>
      <c r="AU50" s="48">
        <f>-SQRT(3)*AS22*AS50*AY10/1000</f>
        <v>-4.5449013471415431E-2</v>
      </c>
      <c r="AV50" s="48"/>
      <c r="AW50" s="48"/>
      <c r="AX50" s="48">
        <f>-SQRT(3)*AS22*AS50*SIN(ACOS(AY10))/1000</f>
        <v>-3.1723607393041427E-2</v>
      </c>
      <c r="AY50" s="48"/>
      <c r="AZ50" s="170"/>
    </row>
    <row r="51" spans="1:52" x14ac:dyDescent="0.2">
      <c r="A51" s="168" t="s">
        <v>480</v>
      </c>
      <c r="B51" s="169"/>
      <c r="C51" s="169"/>
      <c r="D51" s="169"/>
      <c r="E51" s="17"/>
      <c r="F51" s="17"/>
      <c r="G51" s="17"/>
      <c r="H51" s="17"/>
      <c r="I51" s="17"/>
      <c r="J51" s="17"/>
      <c r="K51" s="17"/>
      <c r="L51" s="3"/>
      <c r="M51" s="46">
        <v>1</v>
      </c>
      <c r="N51" s="47"/>
      <c r="O51" s="48">
        <f>-SQRT(3)*M22*M51*S10/1000</f>
        <v>-8.9789515466628597E-3</v>
      </c>
      <c r="P51" s="48"/>
      <c r="Q51" s="48"/>
      <c r="R51" s="48">
        <f>-SQRT(3)*M22*M51*SIN(ACOS(S10))/1000</f>
        <v>-6.5006486433885962E-3</v>
      </c>
      <c r="S51" s="48"/>
      <c r="T51" s="170"/>
      <c r="U51" s="46">
        <v>1</v>
      </c>
      <c r="V51" s="47"/>
      <c r="W51" s="48">
        <f>-SQRT(3)*U22*U51*AA10/1000</f>
        <v>-9.0898026942830869E-3</v>
      </c>
      <c r="X51" s="48"/>
      <c r="Y51" s="48"/>
      <c r="Z51" s="48">
        <f>-SQRT(3)*U22*U51*SIN(ACOS(AA10))/1000</f>
        <v>-6.3447214786082852E-3</v>
      </c>
      <c r="AA51" s="48"/>
      <c r="AB51" s="170"/>
      <c r="AC51" s="46">
        <v>1</v>
      </c>
      <c r="AD51" s="47"/>
      <c r="AE51" s="48">
        <f>-SQRT(3)*AC22*AC51*AI10/1000</f>
        <v>-8.8681003990426326E-3</v>
      </c>
      <c r="AF51" s="48"/>
      <c r="AG51" s="48"/>
      <c r="AH51" s="48">
        <f>-SQRT(3)*AC22*AC51*SIN(ACOS(AI10))/1000</f>
        <v>-6.6510750239799051E-3</v>
      </c>
      <c r="AI51" s="48"/>
      <c r="AJ51" s="170"/>
      <c r="AK51" s="46">
        <v>1</v>
      </c>
      <c r="AL51" s="47"/>
      <c r="AM51" s="48">
        <f>-SQRT(3)*AK22*AK51*AQ10/1000</f>
        <v>-8.9789515466628597E-3</v>
      </c>
      <c r="AN51" s="48"/>
      <c r="AO51" s="48"/>
      <c r="AP51" s="48">
        <f>-SQRT(3)*AK22*AK51*SIN(ACOS(AQ10))/1000</f>
        <v>-6.5006486433885962E-3</v>
      </c>
      <c r="AQ51" s="48"/>
      <c r="AR51" s="170"/>
      <c r="AS51" s="46">
        <v>1</v>
      </c>
      <c r="AT51" s="47"/>
      <c r="AU51" s="48">
        <f>-SQRT(3)*AS22*AS51*AY10/1000</f>
        <v>-9.0898026942830869E-3</v>
      </c>
      <c r="AV51" s="48"/>
      <c r="AW51" s="48"/>
      <c r="AX51" s="48">
        <f>-SQRT(3)*AS22*AS51*SIN(ACOS(AY10))/1000</f>
        <v>-6.3447214786082852E-3</v>
      </c>
      <c r="AY51" s="48"/>
      <c r="AZ51" s="170"/>
    </row>
    <row r="52" spans="1:52" x14ac:dyDescent="0.2">
      <c r="A52" s="168" t="s">
        <v>481</v>
      </c>
      <c r="B52" s="169"/>
      <c r="C52" s="169"/>
      <c r="D52" s="169"/>
      <c r="E52" s="17"/>
      <c r="F52" s="17"/>
      <c r="G52" s="17"/>
      <c r="H52" s="17"/>
      <c r="I52" s="17"/>
      <c r="J52" s="17"/>
      <c r="K52" s="17"/>
      <c r="L52" s="3"/>
      <c r="M52" s="46">
        <v>20</v>
      </c>
      <c r="N52" s="47"/>
      <c r="O52" s="48">
        <f>-SQRT(3)*M22*M52*S10/1000</f>
        <v>-0.17957903093325719</v>
      </c>
      <c r="P52" s="48"/>
      <c r="Q52" s="48"/>
      <c r="R52" s="48">
        <f>-SQRT(3)*M22*M52*SIN(ACOS(S10))/1000</f>
        <v>-0.13001297286777194</v>
      </c>
      <c r="S52" s="48"/>
      <c r="T52" s="170"/>
      <c r="U52" s="46">
        <v>20</v>
      </c>
      <c r="V52" s="47"/>
      <c r="W52" s="48">
        <f>-SQRT(3)*U22*U52*AA10/1000</f>
        <v>-0.18179605388566172</v>
      </c>
      <c r="X52" s="48"/>
      <c r="Y52" s="48"/>
      <c r="Z52" s="48">
        <f>-SQRT(3)*U22*U52*SIN(ACOS(AA10))/1000</f>
        <v>-0.12689442957216571</v>
      </c>
      <c r="AA52" s="48"/>
      <c r="AB52" s="170"/>
      <c r="AC52" s="46">
        <v>20</v>
      </c>
      <c r="AD52" s="47"/>
      <c r="AE52" s="48">
        <f>-SQRT(3)*AC22*AC52*AI10/1000</f>
        <v>-0.17736200798085264</v>
      </c>
      <c r="AF52" s="48"/>
      <c r="AG52" s="48"/>
      <c r="AH52" s="48">
        <f>-SQRT(3)*AC22*AC52*SIN(ACOS(AI10))/1000</f>
        <v>-0.1330215004795981</v>
      </c>
      <c r="AI52" s="48"/>
      <c r="AJ52" s="170"/>
      <c r="AK52" s="46">
        <v>20</v>
      </c>
      <c r="AL52" s="47"/>
      <c r="AM52" s="48">
        <f>-SQRT(3)*AK22*AK52*AQ10/1000</f>
        <v>-0.17957903093325719</v>
      </c>
      <c r="AN52" s="48"/>
      <c r="AO52" s="48"/>
      <c r="AP52" s="48">
        <f>-SQRT(3)*AK22*AK52*SIN(ACOS(AQ10))/1000</f>
        <v>-0.13001297286777194</v>
      </c>
      <c r="AQ52" s="48"/>
      <c r="AR52" s="170"/>
      <c r="AS52" s="46">
        <v>20</v>
      </c>
      <c r="AT52" s="47"/>
      <c r="AU52" s="48">
        <f>-SQRT(3)*AS22*AS52*AY10/1000</f>
        <v>-0.18179605388566172</v>
      </c>
      <c r="AV52" s="48"/>
      <c r="AW52" s="48"/>
      <c r="AX52" s="48">
        <f>-SQRT(3)*AS22*AS52*SIN(ACOS(AY10))/1000</f>
        <v>-0.12689442957216571</v>
      </c>
      <c r="AY52" s="48"/>
      <c r="AZ52" s="170"/>
    </row>
    <row r="53" spans="1:52" x14ac:dyDescent="0.2">
      <c r="A53" s="168" t="s">
        <v>482</v>
      </c>
      <c r="B53" s="169"/>
      <c r="C53" s="169"/>
      <c r="D53" s="169"/>
      <c r="E53" s="17"/>
      <c r="F53" s="17"/>
      <c r="G53" s="17">
        <v>49.1</v>
      </c>
      <c r="H53" s="17">
        <v>40</v>
      </c>
      <c r="I53" s="17"/>
      <c r="J53" s="17"/>
      <c r="K53" s="17"/>
      <c r="L53" s="3"/>
      <c r="M53" s="46" t="s">
        <v>96</v>
      </c>
      <c r="N53" s="47"/>
      <c r="O53" s="164">
        <v>0</v>
      </c>
      <c r="P53" s="164"/>
      <c r="Q53" s="164"/>
      <c r="R53" s="164">
        <v>0</v>
      </c>
      <c r="S53" s="164"/>
      <c r="T53" s="165"/>
      <c r="U53" s="46" t="s">
        <v>96</v>
      </c>
      <c r="V53" s="47"/>
      <c r="W53" s="164">
        <v>0</v>
      </c>
      <c r="X53" s="164"/>
      <c r="Y53" s="164"/>
      <c r="Z53" s="164">
        <v>0</v>
      </c>
      <c r="AA53" s="164"/>
      <c r="AB53" s="165"/>
      <c r="AC53" s="46" t="s">
        <v>96</v>
      </c>
      <c r="AD53" s="47"/>
      <c r="AE53" s="164">
        <v>0</v>
      </c>
      <c r="AF53" s="164"/>
      <c r="AG53" s="164"/>
      <c r="AH53" s="164">
        <v>0</v>
      </c>
      <c r="AI53" s="164"/>
      <c r="AJ53" s="165"/>
      <c r="AK53" s="46" t="s">
        <v>96</v>
      </c>
      <c r="AL53" s="47"/>
      <c r="AM53" s="164">
        <v>0</v>
      </c>
      <c r="AN53" s="164"/>
      <c r="AO53" s="164"/>
      <c r="AP53" s="164">
        <v>0</v>
      </c>
      <c r="AQ53" s="164"/>
      <c r="AR53" s="165"/>
      <c r="AS53" s="46" t="s">
        <v>96</v>
      </c>
      <c r="AT53" s="47"/>
      <c r="AU53" s="164">
        <v>0</v>
      </c>
      <c r="AV53" s="164"/>
      <c r="AW53" s="164"/>
      <c r="AX53" s="164">
        <v>0</v>
      </c>
      <c r="AY53" s="164"/>
      <c r="AZ53" s="165"/>
    </row>
    <row r="54" spans="1:52" x14ac:dyDescent="0.2">
      <c r="A54" s="168" t="s">
        <v>483</v>
      </c>
      <c r="B54" s="169"/>
      <c r="C54" s="169"/>
      <c r="D54" s="169"/>
      <c r="E54" s="17"/>
      <c r="F54" s="17"/>
      <c r="G54" s="17">
        <v>49.1</v>
      </c>
      <c r="H54" s="17">
        <v>40</v>
      </c>
      <c r="I54" s="17"/>
      <c r="J54" s="17"/>
      <c r="K54" s="17"/>
      <c r="L54" s="3"/>
      <c r="M54" s="46" t="s">
        <v>96</v>
      </c>
      <c r="N54" s="47"/>
      <c r="O54" s="164">
        <v>0</v>
      </c>
      <c r="P54" s="164"/>
      <c r="Q54" s="164"/>
      <c r="R54" s="164">
        <v>0</v>
      </c>
      <c r="S54" s="164"/>
      <c r="T54" s="165"/>
      <c r="U54" s="46" t="s">
        <v>96</v>
      </c>
      <c r="V54" s="47"/>
      <c r="W54" s="164">
        <v>0</v>
      </c>
      <c r="X54" s="164"/>
      <c r="Y54" s="164"/>
      <c r="Z54" s="164">
        <v>0</v>
      </c>
      <c r="AA54" s="164"/>
      <c r="AB54" s="165"/>
      <c r="AC54" s="46" t="s">
        <v>96</v>
      </c>
      <c r="AD54" s="47"/>
      <c r="AE54" s="164">
        <v>0</v>
      </c>
      <c r="AF54" s="164"/>
      <c r="AG54" s="164"/>
      <c r="AH54" s="164">
        <v>0</v>
      </c>
      <c r="AI54" s="164"/>
      <c r="AJ54" s="165"/>
      <c r="AK54" s="46" t="s">
        <v>96</v>
      </c>
      <c r="AL54" s="47"/>
      <c r="AM54" s="164">
        <v>0</v>
      </c>
      <c r="AN54" s="164"/>
      <c r="AO54" s="164"/>
      <c r="AP54" s="164">
        <v>0</v>
      </c>
      <c r="AQ54" s="164"/>
      <c r="AR54" s="165"/>
      <c r="AS54" s="46" t="s">
        <v>96</v>
      </c>
      <c r="AT54" s="47"/>
      <c r="AU54" s="164">
        <v>0</v>
      </c>
      <c r="AV54" s="164"/>
      <c r="AW54" s="164"/>
      <c r="AX54" s="164">
        <v>0</v>
      </c>
      <c r="AY54" s="164"/>
      <c r="AZ54" s="165"/>
    </row>
    <row r="55" spans="1:52" ht="13.5" thickBot="1" x14ac:dyDescent="0.25">
      <c r="A55" s="177" t="s">
        <v>43</v>
      </c>
      <c r="B55" s="178"/>
      <c r="C55" s="178"/>
      <c r="D55" s="178"/>
      <c r="E55" s="179"/>
      <c r="F55" s="179"/>
      <c r="G55" s="179"/>
      <c r="H55" s="179"/>
      <c r="I55" s="179"/>
      <c r="J55" s="179"/>
      <c r="K55" s="179"/>
      <c r="L55" s="180"/>
      <c r="M55" s="181"/>
      <c r="N55" s="182"/>
      <c r="O55" s="183">
        <f>SUM(O42:Q54)</f>
        <v>-8.9789515466629499E-3</v>
      </c>
      <c r="P55" s="183"/>
      <c r="Q55" s="183"/>
      <c r="R55" s="183">
        <f>SUM(R42:T54)</f>
        <v>-6.5006486433885624E-3</v>
      </c>
      <c r="S55" s="183"/>
      <c r="T55" s="184"/>
      <c r="U55" s="181"/>
      <c r="V55" s="182"/>
      <c r="W55" s="183">
        <f>SUM(W42:Y54)</f>
        <v>8.3266726846886741E-17</v>
      </c>
      <c r="X55" s="183"/>
      <c r="Y55" s="183"/>
      <c r="Z55" s="183">
        <f>SUM(Z42:AB54)</f>
        <v>-2.7755575615628914E-17</v>
      </c>
      <c r="AA55" s="183"/>
      <c r="AB55" s="184"/>
      <c r="AC55" s="181"/>
      <c r="AD55" s="182"/>
      <c r="AE55" s="183">
        <f>SUM(AE42:AG54)</f>
        <v>1.3877787807814457E-16</v>
      </c>
      <c r="AF55" s="183"/>
      <c r="AG55" s="183"/>
      <c r="AH55" s="183">
        <f>SUM(AH42:AJ54)</f>
        <v>2.7755575615628914E-17</v>
      </c>
      <c r="AI55" s="183"/>
      <c r="AJ55" s="184"/>
      <c r="AK55" s="181"/>
      <c r="AL55" s="182"/>
      <c r="AM55" s="183">
        <f>SUM(AM42:AO54)</f>
        <v>5.5511151231257827E-17</v>
      </c>
      <c r="AN55" s="183"/>
      <c r="AO55" s="183"/>
      <c r="AP55" s="183">
        <f>SUM(AP42:AR54)</f>
        <v>8.3266726846886741E-17</v>
      </c>
      <c r="AQ55" s="183"/>
      <c r="AR55" s="184"/>
      <c r="AS55" s="181"/>
      <c r="AT55" s="182"/>
      <c r="AU55" s="183">
        <f>SUM(AU42:AW54)</f>
        <v>9.0898026942831389E-3</v>
      </c>
      <c r="AV55" s="183"/>
      <c r="AW55" s="183"/>
      <c r="AX55" s="183">
        <f>SUM(AX42:AZ54)</f>
        <v>6.3447214786082895E-3</v>
      </c>
      <c r="AY55" s="183"/>
      <c r="AZ55" s="184"/>
    </row>
    <row r="56" spans="1:52" ht="13.5" thickBot="1" x14ac:dyDescent="0.25">
      <c r="A56" s="185" t="s">
        <v>44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7"/>
      <c r="M56" s="188"/>
      <c r="N56" s="189"/>
      <c r="O56" s="190">
        <f>SUM(O27:Q39)+SUM(O42:Q54)</f>
        <v>7.7595869406636014E-4</v>
      </c>
      <c r="P56" s="190"/>
      <c r="Q56" s="190"/>
      <c r="R56" s="190">
        <f>SUM(R27:T39)+SUM(R42:T54)</f>
        <v>-1.235505733891926E-3</v>
      </c>
      <c r="S56" s="190"/>
      <c r="T56" s="191"/>
      <c r="U56" s="188"/>
      <c r="V56" s="189"/>
      <c r="W56" s="190">
        <f>SUM(W27:Y39)+SUM(W42:Y54)</f>
        <v>-3.5472401596170711E-2</v>
      </c>
      <c r="X56" s="190"/>
      <c r="Y56" s="190"/>
      <c r="Z56" s="190">
        <f>SUM(Z27:AB39)+SUM(Z42:AB54)</f>
        <v>-2.6604300095919908E-2</v>
      </c>
      <c r="AA56" s="190"/>
      <c r="AB56" s="191"/>
      <c r="AC56" s="188"/>
      <c r="AD56" s="189"/>
      <c r="AE56" s="190">
        <f>SUM(AE27:AG39)+SUM(AE42:AG54)</f>
        <v>-1.7957903093325234E-2</v>
      </c>
      <c r="AF56" s="190"/>
      <c r="AG56" s="190"/>
      <c r="AH56" s="190">
        <f>SUM(AH27:AJ39)+SUM(AH42:AJ54)</f>
        <v>-1.3001297286778402E-2</v>
      </c>
      <c r="AI56" s="190"/>
      <c r="AJ56" s="191"/>
      <c r="AK56" s="188"/>
      <c r="AL56" s="189"/>
      <c r="AM56" s="190">
        <f>SUM(AM27:AO39)+SUM(AM42:AO54)</f>
        <v>-6.2852660826639012E-2</v>
      </c>
      <c r="AN56" s="190"/>
      <c r="AO56" s="190"/>
      <c r="AP56" s="190">
        <f>SUM(AP27:AR39)+SUM(AP42:AR54)</f>
        <v>-4.5504540503720381E-2</v>
      </c>
      <c r="AQ56" s="190"/>
      <c r="AR56" s="191"/>
      <c r="AS56" s="188"/>
      <c r="AT56" s="189"/>
      <c r="AU56" s="190">
        <f>SUM(AU27:AW39)+SUM(AU42:AW54)</f>
        <v>9.0898026942837409E-3</v>
      </c>
      <c r="AV56" s="190"/>
      <c r="AW56" s="190"/>
      <c r="AX56" s="190">
        <f>SUM(AX27:AZ39)+SUM(AX42:AZ54)</f>
        <v>6.3447214786081525E-3</v>
      </c>
      <c r="AY56" s="190"/>
      <c r="AZ56" s="191"/>
    </row>
    <row r="57" spans="1:52" ht="13.5" thickBot="1" x14ac:dyDescent="0.25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</row>
    <row r="58" spans="1:52" ht="13.5" thickBot="1" x14ac:dyDescent="0.25">
      <c r="A58" s="195" t="s">
        <v>45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7"/>
      <c r="M58" s="192" t="s">
        <v>111</v>
      </c>
      <c r="N58" s="193"/>
      <c r="O58" s="193"/>
      <c r="P58" s="193"/>
      <c r="Q58" s="193"/>
      <c r="R58" s="193"/>
      <c r="S58" s="193"/>
      <c r="T58" s="194"/>
      <c r="U58" s="192" t="s">
        <v>484</v>
      </c>
      <c r="V58" s="193"/>
      <c r="W58" s="193"/>
      <c r="X58" s="193"/>
      <c r="Y58" s="193"/>
      <c r="Z58" s="193"/>
      <c r="AA58" s="193"/>
      <c r="AB58" s="194"/>
      <c r="AC58" s="192"/>
      <c r="AD58" s="193"/>
      <c r="AE58" s="193"/>
      <c r="AF58" s="193"/>
      <c r="AG58" s="193"/>
      <c r="AH58" s="193"/>
      <c r="AI58" s="193"/>
      <c r="AJ58" s="194"/>
      <c r="AK58" s="192"/>
      <c r="AL58" s="193"/>
      <c r="AM58" s="193"/>
      <c r="AN58" s="193"/>
      <c r="AO58" s="193"/>
      <c r="AP58" s="193"/>
      <c r="AQ58" s="193"/>
      <c r="AR58" s="194"/>
      <c r="AS58" s="192"/>
      <c r="AT58" s="193"/>
      <c r="AU58" s="193"/>
      <c r="AV58" s="193"/>
      <c r="AW58" s="193"/>
      <c r="AX58" s="193"/>
      <c r="AY58" s="193"/>
      <c r="AZ58" s="194"/>
    </row>
    <row r="61" spans="1:52" s="22" customFormat="1" ht="15" x14ac:dyDescent="0.25">
      <c r="F61" s="22" t="s">
        <v>547</v>
      </c>
      <c r="AF61"/>
      <c r="AG61"/>
    </row>
    <row r="62" spans="1:52" s="22" customFormat="1" ht="15" x14ac:dyDescent="0.25">
      <c r="F62" s="22" t="s">
        <v>548</v>
      </c>
      <c r="Y62" s="22" t="s">
        <v>549</v>
      </c>
      <c r="AF62"/>
      <c r="AG62"/>
    </row>
    <row r="63" spans="1:52" s="22" customFormat="1" ht="15" x14ac:dyDescent="0.25">
      <c r="AF63"/>
      <c r="AG63"/>
    </row>
    <row r="64" spans="1:52" s="22" customFormat="1" x14ac:dyDescent="0.2">
      <c r="F64" s="259" t="s">
        <v>550</v>
      </c>
      <c r="G64" s="259"/>
      <c r="H64" s="259"/>
      <c r="I64" s="259"/>
      <c r="J64" s="259"/>
      <c r="K64" s="259"/>
      <c r="L64" s="259"/>
      <c r="M64" s="259"/>
      <c r="X64" s="260" t="s">
        <v>551</v>
      </c>
      <c r="Y64" s="260"/>
      <c r="Z64" s="260"/>
      <c r="AA64" s="260"/>
      <c r="AB64" s="260"/>
    </row>
  </sheetData>
  <mergeCells count="813">
    <mergeCell ref="A1:AR1"/>
    <mergeCell ref="A2:AR2"/>
    <mergeCell ref="A3:L3"/>
    <mergeCell ref="M3:T3"/>
    <mergeCell ref="U3:AB3"/>
    <mergeCell ref="AC3:AJ3"/>
    <mergeCell ref="AK3:AR3"/>
    <mergeCell ref="F64:M64"/>
    <mergeCell ref="X64:AB64"/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Q6:R6"/>
    <mergeCell ref="S6:T6"/>
    <mergeCell ref="U6:V6"/>
    <mergeCell ref="W6:X6"/>
    <mergeCell ref="Y6:Z6"/>
    <mergeCell ref="AA6:AB6"/>
    <mergeCell ref="AS5:AT5"/>
    <mergeCell ref="AU5:AV5"/>
    <mergeCell ref="AW5:AX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S7:T7"/>
    <mergeCell ref="U7:V7"/>
    <mergeCell ref="W7:X7"/>
    <mergeCell ref="Y7:Z7"/>
    <mergeCell ref="A7:D8"/>
    <mergeCell ref="E7:F7"/>
    <mergeCell ref="G7:H7"/>
    <mergeCell ref="I7:J7"/>
    <mergeCell ref="K7:L7"/>
    <mergeCell ref="M7:N7"/>
    <mergeCell ref="AY7:AZ7"/>
    <mergeCell ref="E8:L8"/>
    <mergeCell ref="M8:O8"/>
    <mergeCell ref="P8:Q8"/>
    <mergeCell ref="R8:T8"/>
    <mergeCell ref="U8:W8"/>
    <mergeCell ref="X8:Y8"/>
    <mergeCell ref="Z8:AB8"/>
    <mergeCell ref="AC8:AE8"/>
    <mergeCell ref="AF8:AG8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AX8:AZ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AH8:AJ8"/>
    <mergeCell ref="AK8:AM8"/>
    <mergeCell ref="AN8:AO8"/>
    <mergeCell ref="AP8:AR8"/>
    <mergeCell ref="AS8:AU8"/>
    <mergeCell ref="AV8:AW8"/>
    <mergeCell ref="G10:H10"/>
    <mergeCell ref="I10:J10"/>
    <mergeCell ref="K10:L10"/>
    <mergeCell ref="M10:N10"/>
    <mergeCell ref="O10:P10"/>
    <mergeCell ref="AI9:AJ9"/>
    <mergeCell ref="AK9:AL9"/>
    <mergeCell ref="AM9:AN9"/>
    <mergeCell ref="AO9:AP9"/>
    <mergeCell ref="W9:X9"/>
    <mergeCell ref="Y9:Z9"/>
    <mergeCell ref="AA9:AB9"/>
    <mergeCell ref="AC9:AD9"/>
    <mergeCell ref="AE9:AF9"/>
    <mergeCell ref="AG9:AH9"/>
    <mergeCell ref="Q10:R10"/>
    <mergeCell ref="S10:T10"/>
    <mergeCell ref="U10:V10"/>
    <mergeCell ref="W10:X10"/>
    <mergeCell ref="Y10:Z10"/>
    <mergeCell ref="AA10:AB10"/>
    <mergeCell ref="AU9:AV9"/>
    <mergeCell ref="AW9:AX9"/>
    <mergeCell ref="AY9:AZ9"/>
    <mergeCell ref="AQ9:AR9"/>
    <mergeCell ref="AS9:AT9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AP11:AR11"/>
    <mergeCell ref="AS11:AU11"/>
    <mergeCell ref="AV11:AW11"/>
    <mergeCell ref="AX11:AZ11"/>
    <mergeCell ref="A12:D13"/>
    <mergeCell ref="E12:L12"/>
    <mergeCell ref="M12:N12"/>
    <mergeCell ref="O12:P12"/>
    <mergeCell ref="Q12:R12"/>
    <mergeCell ref="S12:T12"/>
    <mergeCell ref="Z11:AB11"/>
    <mergeCell ref="AC11:AE11"/>
    <mergeCell ref="AF11:AG11"/>
    <mergeCell ref="AH11:AJ11"/>
    <mergeCell ref="AK11:AM11"/>
    <mergeCell ref="AN11:AO11"/>
    <mergeCell ref="E11:L11"/>
    <mergeCell ref="M11:O11"/>
    <mergeCell ref="P11:Q11"/>
    <mergeCell ref="R11:T11"/>
    <mergeCell ref="U11:W11"/>
    <mergeCell ref="X11:Y11"/>
    <mergeCell ref="A10:D11"/>
    <mergeCell ref="E10:F10"/>
    <mergeCell ref="AS12:AT12"/>
    <mergeCell ref="AU12:AV12"/>
    <mergeCell ref="AW12:AX12"/>
    <mergeCell ref="AY12:AZ12"/>
    <mergeCell ref="E13:L13"/>
    <mergeCell ref="M13:N13"/>
    <mergeCell ref="O13:P13"/>
    <mergeCell ref="Q13:R13"/>
    <mergeCell ref="S13:T13"/>
    <mergeCell ref="U13:V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U13:AV13"/>
    <mergeCell ref="AW13:AX13"/>
    <mergeCell ref="AY13:AZ13"/>
    <mergeCell ref="A14:D15"/>
    <mergeCell ref="E14:H15"/>
    <mergeCell ref="I14:L14"/>
    <mergeCell ref="M14:O14"/>
    <mergeCell ref="P14:Q14"/>
    <mergeCell ref="R14:T14"/>
    <mergeCell ref="U14:W14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N14:AO14"/>
    <mergeCell ref="AP14:AR14"/>
    <mergeCell ref="AS14:AU14"/>
    <mergeCell ref="AV14:AW14"/>
    <mergeCell ref="AX14:AZ14"/>
    <mergeCell ref="I15:L15"/>
    <mergeCell ref="M15:O15"/>
    <mergeCell ref="P15:Q15"/>
    <mergeCell ref="R15:T15"/>
    <mergeCell ref="U15:W15"/>
    <mergeCell ref="X14:Y14"/>
    <mergeCell ref="Z14:AB14"/>
    <mergeCell ref="AC14:AE14"/>
    <mergeCell ref="AF14:AG14"/>
    <mergeCell ref="AH14:AJ14"/>
    <mergeCell ref="AK14:AM14"/>
    <mergeCell ref="AN15:AO15"/>
    <mergeCell ref="AP15:AR15"/>
    <mergeCell ref="AS15:AU15"/>
    <mergeCell ref="AV15:AW15"/>
    <mergeCell ref="AX15:AZ15"/>
    <mergeCell ref="A16:D18"/>
    <mergeCell ref="E16:H18"/>
    <mergeCell ref="I16:L16"/>
    <mergeCell ref="M16:O16"/>
    <mergeCell ref="P16:Q16"/>
    <mergeCell ref="X15:Y15"/>
    <mergeCell ref="Z15:AB15"/>
    <mergeCell ref="AC15:AE15"/>
    <mergeCell ref="AF15:AG15"/>
    <mergeCell ref="AH15:AJ15"/>
    <mergeCell ref="AK15:AM15"/>
    <mergeCell ref="AX16:AZ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AH16:AJ16"/>
    <mergeCell ref="AK16:AM16"/>
    <mergeCell ref="AN16:AO16"/>
    <mergeCell ref="AP16:AR16"/>
    <mergeCell ref="AS16:AU16"/>
    <mergeCell ref="AV16:AW16"/>
    <mergeCell ref="R16:T16"/>
    <mergeCell ref="U16:W16"/>
    <mergeCell ref="X16:Y16"/>
    <mergeCell ref="Z16:AB16"/>
    <mergeCell ref="AC16:AE16"/>
    <mergeCell ref="AF16:AG16"/>
    <mergeCell ref="AX17:AZ17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AH17:AJ17"/>
    <mergeCell ref="AK17:AM17"/>
    <mergeCell ref="AN17:AO17"/>
    <mergeCell ref="AP17:AR17"/>
    <mergeCell ref="AS17:AU17"/>
    <mergeCell ref="AV17:AW17"/>
    <mergeCell ref="AX18:AZ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AH18:AJ18"/>
    <mergeCell ref="AK18:AM18"/>
    <mergeCell ref="AN18:AO18"/>
    <mergeCell ref="AP18:AR18"/>
    <mergeCell ref="AS18:AU18"/>
    <mergeCell ref="AV18:AW18"/>
    <mergeCell ref="AK21:AR21"/>
    <mergeCell ref="AS21:AZ21"/>
    <mergeCell ref="A22:B22"/>
    <mergeCell ref="C22:D22"/>
    <mergeCell ref="E22:L22"/>
    <mergeCell ref="M22:T22"/>
    <mergeCell ref="U22:AB22"/>
    <mergeCell ref="AC22:AJ22"/>
    <mergeCell ref="AK22:AR22"/>
    <mergeCell ref="AS22:AZ22"/>
    <mergeCell ref="A21:B21"/>
    <mergeCell ref="C21:D21"/>
    <mergeCell ref="E21:L21"/>
    <mergeCell ref="M21:T21"/>
    <mergeCell ref="U21:AB21"/>
    <mergeCell ref="AC21:AJ21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U24:V25"/>
    <mergeCell ref="AM24:AO25"/>
    <mergeCell ref="AP24:AR25"/>
    <mergeCell ref="AS24:AT25"/>
    <mergeCell ref="AU24:AW25"/>
    <mergeCell ref="AX24:AZ25"/>
    <mergeCell ref="A26:D26"/>
    <mergeCell ref="E26:AZ26"/>
    <mergeCell ref="W24:Y25"/>
    <mergeCell ref="Z24:AB25"/>
    <mergeCell ref="AC24:AD25"/>
    <mergeCell ref="AE24:AG25"/>
    <mergeCell ref="AH24:AJ25"/>
    <mergeCell ref="AK24:AL25"/>
    <mergeCell ref="AP27:AR27"/>
    <mergeCell ref="AS27:AT27"/>
    <mergeCell ref="AU27:AW27"/>
    <mergeCell ref="AX27:AZ27"/>
    <mergeCell ref="A28:D28"/>
    <mergeCell ref="M28:N28"/>
    <mergeCell ref="O28:Q28"/>
    <mergeCell ref="R28:T28"/>
    <mergeCell ref="U28:V28"/>
    <mergeCell ref="W28:Y28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AP28:AR28"/>
    <mergeCell ref="AS28:AT28"/>
    <mergeCell ref="AU28:AW28"/>
    <mergeCell ref="AX28:AZ28"/>
    <mergeCell ref="A29:D29"/>
    <mergeCell ref="M29:N29"/>
    <mergeCell ref="O29:Q29"/>
    <mergeCell ref="R29:T29"/>
    <mergeCell ref="U29:V29"/>
    <mergeCell ref="W29:Y29"/>
    <mergeCell ref="Z28:AB28"/>
    <mergeCell ref="AC28:AD28"/>
    <mergeCell ref="AE28:AG28"/>
    <mergeCell ref="AH28:AJ28"/>
    <mergeCell ref="AK28:AL28"/>
    <mergeCell ref="AM28:AO28"/>
    <mergeCell ref="AP29:AR29"/>
    <mergeCell ref="AS29:AT29"/>
    <mergeCell ref="AU29:AW29"/>
    <mergeCell ref="AX29:AZ29"/>
    <mergeCell ref="A30:D30"/>
    <mergeCell ref="M30:N30"/>
    <mergeCell ref="O30:Q30"/>
    <mergeCell ref="R30:T30"/>
    <mergeCell ref="U30:V30"/>
    <mergeCell ref="W30:Y30"/>
    <mergeCell ref="Z29:AB29"/>
    <mergeCell ref="AC29:AD29"/>
    <mergeCell ref="AE29:AG29"/>
    <mergeCell ref="AH29:AJ29"/>
    <mergeCell ref="AK29:AL29"/>
    <mergeCell ref="AM29:AO29"/>
    <mergeCell ref="AP30:AR30"/>
    <mergeCell ref="AS30:AT30"/>
    <mergeCell ref="AU30:AW30"/>
    <mergeCell ref="AX30:AZ30"/>
    <mergeCell ref="A31:D31"/>
    <mergeCell ref="M31:N31"/>
    <mergeCell ref="O31:Q31"/>
    <mergeCell ref="R31:T31"/>
    <mergeCell ref="U31:V31"/>
    <mergeCell ref="W31:Y31"/>
    <mergeCell ref="Z30:AB30"/>
    <mergeCell ref="AC30:AD30"/>
    <mergeCell ref="AE30:AG30"/>
    <mergeCell ref="AH30:AJ30"/>
    <mergeCell ref="AK30:AL30"/>
    <mergeCell ref="AM30:AO30"/>
    <mergeCell ref="AP31:AR31"/>
    <mergeCell ref="AS31:AT31"/>
    <mergeCell ref="AU31:AW31"/>
    <mergeCell ref="AX31:AZ31"/>
    <mergeCell ref="A32:D32"/>
    <mergeCell ref="M32:N32"/>
    <mergeCell ref="O32:Q32"/>
    <mergeCell ref="R32:T32"/>
    <mergeCell ref="U32:V32"/>
    <mergeCell ref="W32:Y32"/>
    <mergeCell ref="Z31:AB31"/>
    <mergeCell ref="AC31:AD31"/>
    <mergeCell ref="AE31:AG31"/>
    <mergeCell ref="AH31:AJ31"/>
    <mergeCell ref="AK31:AL31"/>
    <mergeCell ref="AM31:AO31"/>
    <mergeCell ref="AP32:AR32"/>
    <mergeCell ref="AS32:AT32"/>
    <mergeCell ref="AU32:AW32"/>
    <mergeCell ref="AX32:AZ32"/>
    <mergeCell ref="A33:D33"/>
    <mergeCell ref="M33:N33"/>
    <mergeCell ref="O33:Q33"/>
    <mergeCell ref="R33:T33"/>
    <mergeCell ref="U33:V33"/>
    <mergeCell ref="W33:Y33"/>
    <mergeCell ref="Z32:AB32"/>
    <mergeCell ref="AC32:AD32"/>
    <mergeCell ref="AE32:AG32"/>
    <mergeCell ref="AH32:AJ32"/>
    <mergeCell ref="AK32:AL32"/>
    <mergeCell ref="AM32:AO32"/>
    <mergeCell ref="AP33:AR33"/>
    <mergeCell ref="AS33:AT33"/>
    <mergeCell ref="AU33:AW33"/>
    <mergeCell ref="AX33:AZ33"/>
    <mergeCell ref="A34:D34"/>
    <mergeCell ref="M34:N34"/>
    <mergeCell ref="O34:Q34"/>
    <mergeCell ref="R34:T34"/>
    <mergeCell ref="U34:V34"/>
    <mergeCell ref="W34:Y34"/>
    <mergeCell ref="Z33:AB33"/>
    <mergeCell ref="AC33:AD33"/>
    <mergeCell ref="AE33:AG33"/>
    <mergeCell ref="AH33:AJ33"/>
    <mergeCell ref="AK33:AL33"/>
    <mergeCell ref="AM33:AO33"/>
    <mergeCell ref="AP34:AR34"/>
    <mergeCell ref="AS34:AT34"/>
    <mergeCell ref="AU34:AW34"/>
    <mergeCell ref="AX34:AZ34"/>
    <mergeCell ref="A35:D35"/>
    <mergeCell ref="M35:N35"/>
    <mergeCell ref="O35:Q35"/>
    <mergeCell ref="R35:T35"/>
    <mergeCell ref="U35:V35"/>
    <mergeCell ref="W35:Y35"/>
    <mergeCell ref="Z34:AB34"/>
    <mergeCell ref="AC34:AD34"/>
    <mergeCell ref="AE34:AG34"/>
    <mergeCell ref="AH34:AJ34"/>
    <mergeCell ref="AK34:AL34"/>
    <mergeCell ref="AM34:AO34"/>
    <mergeCell ref="AP35:AR35"/>
    <mergeCell ref="AS35:AT35"/>
    <mergeCell ref="AU35:AW35"/>
    <mergeCell ref="AX35:AZ35"/>
    <mergeCell ref="A36:D36"/>
    <mergeCell ref="M36:N36"/>
    <mergeCell ref="O36:Q36"/>
    <mergeCell ref="R36:T36"/>
    <mergeCell ref="U36:V36"/>
    <mergeCell ref="W36:Y36"/>
    <mergeCell ref="Z35:AB35"/>
    <mergeCell ref="AC35:AD35"/>
    <mergeCell ref="AE35:AG35"/>
    <mergeCell ref="AH35:AJ35"/>
    <mergeCell ref="AK35:AL35"/>
    <mergeCell ref="AM35:AO35"/>
    <mergeCell ref="AP36:AR36"/>
    <mergeCell ref="AS36:AT36"/>
    <mergeCell ref="AU36:AW36"/>
    <mergeCell ref="AX36:AZ36"/>
    <mergeCell ref="A37:D37"/>
    <mergeCell ref="M37:N37"/>
    <mergeCell ref="O37:Q37"/>
    <mergeCell ref="R37:T37"/>
    <mergeCell ref="U37:V37"/>
    <mergeCell ref="W37:Y37"/>
    <mergeCell ref="Z36:AB36"/>
    <mergeCell ref="AC36:AD36"/>
    <mergeCell ref="AE36:AG36"/>
    <mergeCell ref="AH36:AJ36"/>
    <mergeCell ref="AK36:AL36"/>
    <mergeCell ref="AM36:AO36"/>
    <mergeCell ref="AP37:AR37"/>
    <mergeCell ref="AS37:AT37"/>
    <mergeCell ref="AU37:AW37"/>
    <mergeCell ref="AX37:AZ37"/>
    <mergeCell ref="A38:D38"/>
    <mergeCell ref="M38:N38"/>
    <mergeCell ref="O38:Q38"/>
    <mergeCell ref="R38:T38"/>
    <mergeCell ref="U38:V38"/>
    <mergeCell ref="W38:Y38"/>
    <mergeCell ref="Z37:AB37"/>
    <mergeCell ref="AC37:AD37"/>
    <mergeCell ref="AE37:AG37"/>
    <mergeCell ref="AH37:AJ37"/>
    <mergeCell ref="AK37:AL37"/>
    <mergeCell ref="AM37:AO37"/>
    <mergeCell ref="AP38:AR38"/>
    <mergeCell ref="AS38:AT38"/>
    <mergeCell ref="AU38:AW38"/>
    <mergeCell ref="AX38:AZ38"/>
    <mergeCell ref="A39:D39"/>
    <mergeCell ref="M39:N39"/>
    <mergeCell ref="O39:Q39"/>
    <mergeCell ref="R39:T39"/>
    <mergeCell ref="U39:V39"/>
    <mergeCell ref="W39:Y39"/>
    <mergeCell ref="Z38:AB38"/>
    <mergeCell ref="AC38:AD38"/>
    <mergeCell ref="AE38:AG38"/>
    <mergeCell ref="AH38:AJ38"/>
    <mergeCell ref="AK38:AL38"/>
    <mergeCell ref="AM38:AO38"/>
    <mergeCell ref="AP39:AR39"/>
    <mergeCell ref="AS39:AT39"/>
    <mergeCell ref="AU39:AW39"/>
    <mergeCell ref="AX39:AZ39"/>
    <mergeCell ref="A40:L40"/>
    <mergeCell ref="M40:N40"/>
    <mergeCell ref="O40:Q40"/>
    <mergeCell ref="R40:T40"/>
    <mergeCell ref="U40:V40"/>
    <mergeCell ref="W40:Y40"/>
    <mergeCell ref="Z39:AB39"/>
    <mergeCell ref="AC39:AD39"/>
    <mergeCell ref="AE39:AG39"/>
    <mergeCell ref="AH39:AJ39"/>
    <mergeCell ref="AK39:AL39"/>
    <mergeCell ref="AM39:AO39"/>
    <mergeCell ref="AP40:AR40"/>
    <mergeCell ref="AS40:AT40"/>
    <mergeCell ref="AU40:AW40"/>
    <mergeCell ref="AX40:AZ40"/>
    <mergeCell ref="A41:D41"/>
    <mergeCell ref="E41:AZ41"/>
    <mergeCell ref="Z40:AB40"/>
    <mergeCell ref="AC40:AD40"/>
    <mergeCell ref="AE40:AG40"/>
    <mergeCell ref="AH40:AJ40"/>
    <mergeCell ref="AK40:AL40"/>
    <mergeCell ref="AM40:AO40"/>
    <mergeCell ref="AP42:AR42"/>
    <mergeCell ref="AS42:AT42"/>
    <mergeCell ref="AU42:AW42"/>
    <mergeCell ref="AX42:AZ42"/>
    <mergeCell ref="A43:D43"/>
    <mergeCell ref="M43:N43"/>
    <mergeCell ref="O43:Q43"/>
    <mergeCell ref="R43:T43"/>
    <mergeCell ref="U43:V43"/>
    <mergeCell ref="W43:Y43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AP43:AR43"/>
    <mergeCell ref="AS43:AT43"/>
    <mergeCell ref="AU43:AW43"/>
    <mergeCell ref="AX43:AZ43"/>
    <mergeCell ref="A44:D44"/>
    <mergeCell ref="M44:N44"/>
    <mergeCell ref="O44:Q44"/>
    <mergeCell ref="R44:T44"/>
    <mergeCell ref="U44:V44"/>
    <mergeCell ref="W44:Y44"/>
    <mergeCell ref="Z43:AB43"/>
    <mergeCell ref="AC43:AD43"/>
    <mergeCell ref="AE43:AG43"/>
    <mergeCell ref="AH43:AJ43"/>
    <mergeCell ref="AK43:AL43"/>
    <mergeCell ref="AM43:AO43"/>
    <mergeCell ref="AP44:AR44"/>
    <mergeCell ref="AS44:AT44"/>
    <mergeCell ref="AU44:AW44"/>
    <mergeCell ref="AX44:AZ44"/>
    <mergeCell ref="A45:D45"/>
    <mergeCell ref="M45:N45"/>
    <mergeCell ref="O45:Q45"/>
    <mergeCell ref="R45:T45"/>
    <mergeCell ref="U45:V45"/>
    <mergeCell ref="W45:Y45"/>
    <mergeCell ref="Z44:AB44"/>
    <mergeCell ref="AC44:AD44"/>
    <mergeCell ref="AE44:AG44"/>
    <mergeCell ref="AH44:AJ44"/>
    <mergeCell ref="AK44:AL44"/>
    <mergeCell ref="AM44:AO44"/>
    <mergeCell ref="AP45:AR45"/>
    <mergeCell ref="AS45:AT45"/>
    <mergeCell ref="AU45:AW45"/>
    <mergeCell ref="AX45:AZ45"/>
    <mergeCell ref="A46:D46"/>
    <mergeCell ref="M46:N46"/>
    <mergeCell ref="O46:Q46"/>
    <mergeCell ref="R46:T46"/>
    <mergeCell ref="U46:V46"/>
    <mergeCell ref="W46:Y46"/>
    <mergeCell ref="Z45:AB45"/>
    <mergeCell ref="AC45:AD45"/>
    <mergeCell ref="AE45:AG45"/>
    <mergeCell ref="AH45:AJ45"/>
    <mergeCell ref="AK45:AL45"/>
    <mergeCell ref="AM45:AO45"/>
    <mergeCell ref="AP46:AR46"/>
    <mergeCell ref="AS46:AT46"/>
    <mergeCell ref="AU46:AW46"/>
    <mergeCell ref="AX46:AZ46"/>
    <mergeCell ref="A47:D47"/>
    <mergeCell ref="M47:N47"/>
    <mergeCell ref="O47:Q47"/>
    <mergeCell ref="R47:T47"/>
    <mergeCell ref="U47:V47"/>
    <mergeCell ref="W47:Y47"/>
    <mergeCell ref="Z46:AB46"/>
    <mergeCell ref="AC46:AD46"/>
    <mergeCell ref="AE46:AG46"/>
    <mergeCell ref="AH46:AJ46"/>
    <mergeCell ref="AK46:AL46"/>
    <mergeCell ref="AM46:AO46"/>
    <mergeCell ref="AP47:AR47"/>
    <mergeCell ref="AS47:AT47"/>
    <mergeCell ref="AU47:AW47"/>
    <mergeCell ref="AX47:AZ47"/>
    <mergeCell ref="A48:D48"/>
    <mergeCell ref="M48:N48"/>
    <mergeCell ref="O48:Q48"/>
    <mergeCell ref="R48:T48"/>
    <mergeCell ref="U48:V48"/>
    <mergeCell ref="W48:Y48"/>
    <mergeCell ref="Z47:AB47"/>
    <mergeCell ref="AC47:AD47"/>
    <mergeCell ref="AE47:AG47"/>
    <mergeCell ref="AH47:AJ47"/>
    <mergeCell ref="AK47:AL47"/>
    <mergeCell ref="AM47:AO47"/>
    <mergeCell ref="AP48:AR48"/>
    <mergeCell ref="AS48:AT48"/>
    <mergeCell ref="AU48:AW48"/>
    <mergeCell ref="AX48:AZ48"/>
    <mergeCell ref="A49:D49"/>
    <mergeCell ref="M49:N49"/>
    <mergeCell ref="O49:Q49"/>
    <mergeCell ref="R49:T49"/>
    <mergeCell ref="U49:V49"/>
    <mergeCell ref="W49:Y49"/>
    <mergeCell ref="Z48:AB48"/>
    <mergeCell ref="AC48:AD48"/>
    <mergeCell ref="AE48:AG48"/>
    <mergeCell ref="AH48:AJ48"/>
    <mergeCell ref="AK48:AL48"/>
    <mergeCell ref="AM48:AO48"/>
    <mergeCell ref="AP49:AR49"/>
    <mergeCell ref="AS49:AT49"/>
    <mergeCell ref="AU49:AW49"/>
    <mergeCell ref="AX49:AZ49"/>
    <mergeCell ref="A50:D50"/>
    <mergeCell ref="M50:N50"/>
    <mergeCell ref="O50:Q50"/>
    <mergeCell ref="R50:T50"/>
    <mergeCell ref="U50:V50"/>
    <mergeCell ref="W50:Y50"/>
    <mergeCell ref="Z49:AB49"/>
    <mergeCell ref="AC49:AD49"/>
    <mergeCell ref="AE49:AG49"/>
    <mergeCell ref="AH49:AJ49"/>
    <mergeCell ref="AK49:AL49"/>
    <mergeCell ref="AM49:AO49"/>
    <mergeCell ref="AP50:AR50"/>
    <mergeCell ref="AS50:AT50"/>
    <mergeCell ref="AU50:AW50"/>
    <mergeCell ref="AX50:AZ50"/>
    <mergeCell ref="A51:D51"/>
    <mergeCell ref="M51:N51"/>
    <mergeCell ref="O51:Q51"/>
    <mergeCell ref="R51:T51"/>
    <mergeCell ref="U51:V51"/>
    <mergeCell ref="W51:Y51"/>
    <mergeCell ref="Z50:AB50"/>
    <mergeCell ref="AC50:AD50"/>
    <mergeCell ref="AE50:AG50"/>
    <mergeCell ref="AH50:AJ50"/>
    <mergeCell ref="AK50:AL50"/>
    <mergeCell ref="AM50:AO50"/>
    <mergeCell ref="AP51:AR51"/>
    <mergeCell ref="AS51:AT51"/>
    <mergeCell ref="AU51:AW51"/>
    <mergeCell ref="AX51:AZ51"/>
    <mergeCell ref="A52:D52"/>
    <mergeCell ref="M52:N52"/>
    <mergeCell ref="O52:Q52"/>
    <mergeCell ref="R52:T52"/>
    <mergeCell ref="U52:V52"/>
    <mergeCell ref="W52:Y52"/>
    <mergeCell ref="Z51:AB51"/>
    <mergeCell ref="AC51:AD51"/>
    <mergeCell ref="AE51:AG51"/>
    <mergeCell ref="AH51:AJ51"/>
    <mergeCell ref="AK51:AL51"/>
    <mergeCell ref="AM51:AO51"/>
    <mergeCell ref="AP52:AR52"/>
    <mergeCell ref="AS52:AT52"/>
    <mergeCell ref="AU52:AW52"/>
    <mergeCell ref="AX52:AZ52"/>
    <mergeCell ref="A53:D53"/>
    <mergeCell ref="M53:N53"/>
    <mergeCell ref="O53:Q53"/>
    <mergeCell ref="R53:T53"/>
    <mergeCell ref="U53:V53"/>
    <mergeCell ref="W53:Y53"/>
    <mergeCell ref="Z52:AB52"/>
    <mergeCell ref="AC52:AD52"/>
    <mergeCell ref="AE52:AG52"/>
    <mergeCell ref="AH52:AJ52"/>
    <mergeCell ref="AK52:AL52"/>
    <mergeCell ref="AM52:AO52"/>
    <mergeCell ref="AP53:AR53"/>
    <mergeCell ref="AS53:AT53"/>
    <mergeCell ref="AU53:AW53"/>
    <mergeCell ref="AX53:AZ53"/>
    <mergeCell ref="A54:D54"/>
    <mergeCell ref="M54:N54"/>
    <mergeCell ref="O54:Q54"/>
    <mergeCell ref="R54:T54"/>
    <mergeCell ref="U54:V54"/>
    <mergeCell ref="W54:Y54"/>
    <mergeCell ref="Z53:AB53"/>
    <mergeCell ref="AC53:AD53"/>
    <mergeCell ref="AE53:AG53"/>
    <mergeCell ref="AH53:AJ53"/>
    <mergeCell ref="AK53:AL53"/>
    <mergeCell ref="AM53:AO53"/>
    <mergeCell ref="AP54:AR54"/>
    <mergeCell ref="AS54:AT54"/>
    <mergeCell ref="AU54:AW54"/>
    <mergeCell ref="AX54:AZ54"/>
    <mergeCell ref="A55:L55"/>
    <mergeCell ref="M55:N55"/>
    <mergeCell ref="O55:Q55"/>
    <mergeCell ref="R55:T55"/>
    <mergeCell ref="U55:V55"/>
    <mergeCell ref="W55:Y55"/>
    <mergeCell ref="Z54:AB54"/>
    <mergeCell ref="AC54:AD54"/>
    <mergeCell ref="AE54:AG54"/>
    <mergeCell ref="AH54:AJ54"/>
    <mergeCell ref="AK54:AL54"/>
    <mergeCell ref="AM54:AO54"/>
    <mergeCell ref="AP55:AR55"/>
    <mergeCell ref="AS55:AT55"/>
    <mergeCell ref="AU55:AW55"/>
    <mergeCell ref="AX55:AZ55"/>
    <mergeCell ref="A56:L56"/>
    <mergeCell ref="M56:N56"/>
    <mergeCell ref="O56:Q56"/>
    <mergeCell ref="R56:T56"/>
    <mergeCell ref="U56:V56"/>
    <mergeCell ref="W56:Y56"/>
    <mergeCell ref="Z55:AB55"/>
    <mergeCell ref="AC55:AD55"/>
    <mergeCell ref="AE55:AG55"/>
    <mergeCell ref="AH55:AJ55"/>
    <mergeCell ref="AK55:AL55"/>
    <mergeCell ref="AM55:AO55"/>
    <mergeCell ref="AS58:AZ58"/>
    <mergeCell ref="AP56:AR56"/>
    <mergeCell ref="AS56:AT56"/>
    <mergeCell ref="AU56:AW56"/>
    <mergeCell ref="AX56:AZ56"/>
    <mergeCell ref="A57:AR57"/>
    <mergeCell ref="A58:L58"/>
    <mergeCell ref="M58:T58"/>
    <mergeCell ref="U58:AB58"/>
    <mergeCell ref="AC58:AJ58"/>
    <mergeCell ref="AK58:AR58"/>
    <mergeCell ref="Z56:AB56"/>
    <mergeCell ref="AC56:AD56"/>
    <mergeCell ref="AE56:AG56"/>
    <mergeCell ref="AH56:AJ56"/>
    <mergeCell ref="AK56:AL56"/>
    <mergeCell ref="AM56:AO56"/>
  </mergeCells>
  <pageMargins left="0.7" right="0.7" top="0.75" bottom="0.75" header="0.3" footer="0.3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pane ySplit="3" topLeftCell="A4" activePane="bottomLeft" state="frozenSplit"/>
      <selection pane="bottomLeft" activeCell="Z148" sqref="Z148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211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40</v>
      </c>
      <c r="C6" s="16">
        <v>4.3000001460313797E-2</v>
      </c>
      <c r="D6" s="1">
        <v>0.15199999511241913</v>
      </c>
      <c r="E6" s="33">
        <v>110</v>
      </c>
      <c r="F6" s="34"/>
      <c r="G6" s="35" t="s">
        <v>154</v>
      </c>
      <c r="H6" s="35"/>
      <c r="I6" s="36">
        <v>0.15800000727176666</v>
      </c>
      <c r="J6" s="36"/>
      <c r="K6" s="36">
        <v>10.600000381469727</v>
      </c>
      <c r="L6" s="37"/>
      <c r="M6" s="208">
        <f>IF(OR(M36=0,O6=0),0,ABS(1000*O6/(SQRT(3)*M36*COS(ATAN(Q6/O6)))))</f>
        <v>55.58859010922756</v>
      </c>
      <c r="N6" s="207"/>
      <c r="O6" s="40">
        <f>M29</f>
        <v>4.3741728278372838</v>
      </c>
      <c r="P6" s="40"/>
      <c r="Q6" s="40">
        <f>R29</f>
        <v>10.17182315991684</v>
      </c>
      <c r="R6" s="40"/>
      <c r="S6" s="41">
        <f>IF(O6=0,0,COS(ATAN(Q6/O6)))</f>
        <v>0.39504976841181372</v>
      </c>
      <c r="T6" s="42"/>
      <c r="U6" s="206">
        <f>IF(OR(U36=0,W6=0),0,ABS(1000*W6/(SQRT(3)*U36*COS(ATAN(Y6/W6)))))</f>
        <v>22.874820920945158</v>
      </c>
      <c r="V6" s="207"/>
      <c r="W6" s="40">
        <f>U29</f>
        <v>2.9248557068570213</v>
      </c>
      <c r="X6" s="40"/>
      <c r="Y6" s="40">
        <f>Z29</f>
        <v>3.4417989277886392</v>
      </c>
      <c r="Z6" s="40"/>
      <c r="AA6" s="41">
        <f>IF(W6=0,0,COS(ATAN(Y6/W6)))</f>
        <v>0.64756186355213996</v>
      </c>
      <c r="AB6" s="42"/>
      <c r="AC6" s="206">
        <f>IF(OR(AC36=0,AE6=0),0,ABS(1000*AE6/(SQRT(3)*AC36*COS(ATAN(AG6/AE6)))))</f>
        <v>40.191693404819461</v>
      </c>
      <c r="AD6" s="207"/>
      <c r="AE6" s="40">
        <f>AC29</f>
        <v>6.5289897235006187</v>
      </c>
      <c r="AF6" s="40"/>
      <c r="AG6" s="40">
        <f>AH29</f>
        <v>4.6327298614543535</v>
      </c>
      <c r="AH6" s="40"/>
      <c r="AI6" s="41">
        <f>IF(AE6=0,0,COS(ATAN(AG6/AE6)))</f>
        <v>0.81555116516068638</v>
      </c>
      <c r="AJ6" s="42"/>
      <c r="AK6" s="206">
        <f>IF(OR(AK36=0,AM6=0),0,ABS(1000*AM6/(SQRT(3)*AK36*COS(ATAN(AO6/AM6)))))</f>
        <v>34.381905249712887</v>
      </c>
      <c r="AL6" s="207"/>
      <c r="AM6" s="40">
        <f>AK29</f>
        <v>6.5274667615129109</v>
      </c>
      <c r="AN6" s="40"/>
      <c r="AO6" s="40">
        <f>AP29</f>
        <v>2.071860640477162</v>
      </c>
      <c r="AP6" s="40"/>
      <c r="AQ6" s="41">
        <f>IF(AM6=0,0,COS(ATAN(AO6/AM6)))</f>
        <v>0.95313904837936969</v>
      </c>
      <c r="AR6" s="42"/>
      <c r="AS6" s="206">
        <f>IF(OR(AS36=0,AU6=0),0,ABS(1000*AU6/(SQRT(3)*AS36*COS(ATAN(AW6/AU6)))))</f>
        <v>20.281997960536096</v>
      </c>
      <c r="AT6" s="207"/>
      <c r="AU6" s="40">
        <f>AS29</f>
        <v>3.2844973771086896</v>
      </c>
      <c r="AV6" s="40"/>
      <c r="AW6" s="40">
        <f>AX29</f>
        <v>2.3521825635355378</v>
      </c>
      <c r="AX6" s="40"/>
      <c r="AY6" s="41">
        <f>IF(AU6=0,0,COS(ATAN(AW6/AU6)))</f>
        <v>0.81301716900829879</v>
      </c>
      <c r="AZ6" s="42"/>
    </row>
    <row r="7" spans="1:52" x14ac:dyDescent="0.2">
      <c r="A7" s="49"/>
      <c r="B7" s="50"/>
      <c r="C7" s="50"/>
      <c r="D7" s="51"/>
      <c r="E7" s="54">
        <v>6</v>
      </c>
      <c r="F7" s="55"/>
      <c r="G7" s="56" t="s">
        <v>14</v>
      </c>
      <c r="H7" s="56"/>
      <c r="I7" s="57">
        <f>I6</f>
        <v>0.15800000727176666</v>
      </c>
      <c r="J7" s="57"/>
      <c r="K7" s="57">
        <f>K6</f>
        <v>10.600000381469727</v>
      </c>
      <c r="L7" s="58"/>
      <c r="M7" s="203">
        <f>IF(OR(M42=0,O7=0),0,ABS(1000*O7/(SQRT(3)*M42*COS(ATAN(Q7/O7)))))</f>
        <v>145.23687908977493</v>
      </c>
      <c r="N7" s="199"/>
      <c r="O7" s="200">
        <v>1.440000057220459</v>
      </c>
      <c r="P7" s="200"/>
      <c r="Q7" s="200">
        <v>0.72000002861022949</v>
      </c>
      <c r="R7" s="200"/>
      <c r="S7" s="201">
        <f>IF(O7=0,0,COS(ATAN(Q7/O7)))</f>
        <v>0.89442719099991586</v>
      </c>
      <c r="T7" s="202"/>
      <c r="U7" s="198">
        <f>IF(OR(U42=0,W7=0),0,ABS(1000*W7/(SQRT(3)*U42*COS(ATAN(Y7/W7)))))</f>
        <v>137.78380145345136</v>
      </c>
      <c r="V7" s="199"/>
      <c r="W7" s="200">
        <v>1.0800000429153442</v>
      </c>
      <c r="X7" s="200"/>
      <c r="Y7" s="200">
        <v>1.0800000429153442</v>
      </c>
      <c r="Z7" s="200"/>
      <c r="AA7" s="201">
        <f>IF(W7=0,0,COS(ATAN(Y7/W7)))</f>
        <v>0.70710678118654757</v>
      </c>
      <c r="AB7" s="202"/>
      <c r="AC7" s="198">
        <f>IF(OR(AC42=0,AE7=0),0,ABS(1000*AE7/(SQRT(3)*AC42*COS(ATAN(AG7/AE7)))))</f>
        <v>205.39596416550106</v>
      </c>
      <c r="AD7" s="199"/>
      <c r="AE7" s="200">
        <v>2.1600000858306885</v>
      </c>
      <c r="AF7" s="200"/>
      <c r="AG7" s="200">
        <v>0.72000002861022949</v>
      </c>
      <c r="AH7" s="200"/>
      <c r="AI7" s="201">
        <f>IF(AE7=0,0,COS(ATAN(AG7/AE7)))</f>
        <v>0.94868329805051377</v>
      </c>
      <c r="AJ7" s="202"/>
      <c r="AK7" s="198">
        <f>IF(OR(AK42=0,AM7=0),0,ABS(1000*AM7/(SQRT(3)*AK42*COS(ATAN(AO7/AM7)))))</f>
        <v>72.618439544887465</v>
      </c>
      <c r="AL7" s="199"/>
      <c r="AM7" s="200">
        <v>0.72000002861022949</v>
      </c>
      <c r="AN7" s="200"/>
      <c r="AO7" s="200">
        <v>0.36000001430511475</v>
      </c>
      <c r="AP7" s="200"/>
      <c r="AQ7" s="201">
        <f>IF(AM7=0,0,COS(ATAN(AO7/AM7)))</f>
        <v>0.89442719099991586</v>
      </c>
      <c r="AR7" s="202"/>
      <c r="AS7" s="198">
        <f>IF(OR(AS42=0,AU7=0),0,ABS(1000*AU7/(SQRT(3)*AS42*COS(ATAN(AW7/AU7)))))</f>
        <v>145.23687908977493</v>
      </c>
      <c r="AT7" s="199"/>
      <c r="AU7" s="200">
        <v>1.440000057220459</v>
      </c>
      <c r="AV7" s="200"/>
      <c r="AW7" s="200">
        <v>0.72000002861022949</v>
      </c>
      <c r="AX7" s="200"/>
      <c r="AY7" s="201">
        <f>IF(AU7=0,0,COS(ATAN(AW7/AU7)))</f>
        <v>0.89442719099991586</v>
      </c>
      <c r="AZ7" s="202"/>
    </row>
    <row r="8" spans="1:52" x14ac:dyDescent="0.2">
      <c r="A8" s="49"/>
      <c r="B8" s="50"/>
      <c r="C8" s="50"/>
      <c r="D8" s="51"/>
      <c r="E8" s="54">
        <v>6</v>
      </c>
      <c r="F8" s="55"/>
      <c r="G8" s="56" t="s">
        <v>18</v>
      </c>
      <c r="H8" s="56"/>
      <c r="I8" s="57">
        <f>I6</f>
        <v>0.15800000727176666</v>
      </c>
      <c r="J8" s="57"/>
      <c r="K8" s="57">
        <f>K6</f>
        <v>10.600000381469727</v>
      </c>
      <c r="L8" s="58"/>
      <c r="M8" s="203">
        <f>IF(OR(M43=0,O8=0),0,ABS(1000*O8/(SQRT(3)*M43*COS(ATAN(Q8/O8)))))</f>
        <v>852.45508456907919</v>
      </c>
      <c r="N8" s="199"/>
      <c r="O8" s="200">
        <v>2.880000114440918</v>
      </c>
      <c r="P8" s="200"/>
      <c r="Q8" s="200">
        <v>9</v>
      </c>
      <c r="R8" s="200"/>
      <c r="S8" s="201">
        <f>IF(O8=0,0,COS(ATAN(Q8/O8)))</f>
        <v>0.30477573808954145</v>
      </c>
      <c r="T8" s="202"/>
      <c r="U8" s="198">
        <f>IF(OR(U43=0,W8=0),0,ABS(1000*W8/(SQRT(3)*U43*COS(ATAN(Y8/W8)))))</f>
        <v>253.64529801110251</v>
      </c>
      <c r="V8" s="199"/>
      <c r="W8" s="200">
        <v>1.7999999523162842</v>
      </c>
      <c r="X8" s="200"/>
      <c r="Y8" s="200">
        <v>2.1600000858306885</v>
      </c>
      <c r="Z8" s="200"/>
      <c r="AA8" s="201">
        <f>IF(W8=0,0,COS(ATAN(Y8/W8)))</f>
        <v>0.64018437464286437</v>
      </c>
      <c r="AB8" s="202"/>
      <c r="AC8" s="198">
        <f>IF(OR(AC43=0,AE8=0),0,ABS(1000*AE8/(SQRT(3)*AC43*COS(ATAN(AG8/AE8)))))</f>
        <v>507.29059602220508</v>
      </c>
      <c r="AD8" s="199"/>
      <c r="AE8" s="200">
        <v>4.320000171661377</v>
      </c>
      <c r="AF8" s="200"/>
      <c r="AG8" s="200">
        <v>3.5999999046325684</v>
      </c>
      <c r="AH8" s="200"/>
      <c r="AI8" s="201">
        <f>IF(AE8=0,0,COS(ATAN(AG8/AE8)))</f>
        <v>0.7682213004487215</v>
      </c>
      <c r="AJ8" s="202"/>
      <c r="AK8" s="198">
        <f>IF(OR(AK43=0,AM8=0),0,ABS(1000*AM8/(SQRT(3)*AK43*COS(ATAN(AO8/AM8)))))</f>
        <v>535.60714544266057</v>
      </c>
      <c r="AL8" s="199"/>
      <c r="AM8" s="200">
        <v>5.7600002288818359</v>
      </c>
      <c r="AN8" s="200"/>
      <c r="AO8" s="200">
        <v>1.440000057220459</v>
      </c>
      <c r="AP8" s="200"/>
      <c r="AQ8" s="201">
        <f>IF(AM8=0,0,COS(ATAN(AO8/AM8)))</f>
        <v>0.97014250014533188</v>
      </c>
      <c r="AR8" s="202"/>
      <c r="AS8" s="198">
        <f>IF(OR(AS43=0,AU8=0),0,ABS(1000*AU8/(SQRT(3)*AS43*COS(ATAN(AW8/AU8)))))</f>
        <v>207.94755626215741</v>
      </c>
      <c r="AT8" s="199"/>
      <c r="AU8" s="200">
        <v>1.7999999523162842</v>
      </c>
      <c r="AV8" s="200"/>
      <c r="AW8" s="200">
        <v>1.440000057220459</v>
      </c>
      <c r="AX8" s="200"/>
      <c r="AY8" s="201">
        <f>IF(AU8=0,0,COS(ATAN(AW8/AU8)))</f>
        <v>0.78086878926160641</v>
      </c>
      <c r="AZ8" s="202"/>
    </row>
    <row r="9" spans="1:52" ht="15.75" customHeight="1" thickBot="1" x14ac:dyDescent="0.25">
      <c r="A9" s="52"/>
      <c r="B9" s="53"/>
      <c r="C9" s="53"/>
      <c r="D9" s="53"/>
      <c r="E9" s="60" t="s">
        <v>15</v>
      </c>
      <c r="F9" s="61"/>
      <c r="G9" s="61"/>
      <c r="H9" s="61"/>
      <c r="I9" s="61"/>
      <c r="J9" s="61"/>
      <c r="K9" s="61"/>
      <c r="L9" s="62"/>
      <c r="M9" s="61">
        <v>13</v>
      </c>
      <c r="N9" s="61"/>
      <c r="O9" s="61"/>
      <c r="P9" s="63" t="s">
        <v>16</v>
      </c>
      <c r="Q9" s="63"/>
      <c r="R9" s="64"/>
      <c r="S9" s="64"/>
      <c r="T9" s="65"/>
      <c r="U9" s="60">
        <v>13</v>
      </c>
      <c r="V9" s="61"/>
      <c r="W9" s="61"/>
      <c r="X9" s="63" t="s">
        <v>16</v>
      </c>
      <c r="Y9" s="63"/>
      <c r="Z9" s="64"/>
      <c r="AA9" s="64"/>
      <c r="AB9" s="65"/>
      <c r="AC9" s="60">
        <v>13</v>
      </c>
      <c r="AD9" s="61"/>
      <c r="AE9" s="61"/>
      <c r="AF9" s="63" t="s">
        <v>16</v>
      </c>
      <c r="AG9" s="63"/>
      <c r="AH9" s="64"/>
      <c r="AI9" s="64"/>
      <c r="AJ9" s="65"/>
      <c r="AK9" s="60">
        <v>13</v>
      </c>
      <c r="AL9" s="61"/>
      <c r="AM9" s="61"/>
      <c r="AN9" s="63" t="s">
        <v>16</v>
      </c>
      <c r="AO9" s="63"/>
      <c r="AP9" s="64"/>
      <c r="AQ9" s="64"/>
      <c r="AR9" s="65"/>
      <c r="AS9" s="60">
        <v>13</v>
      </c>
      <c r="AT9" s="61"/>
      <c r="AU9" s="61"/>
      <c r="AV9" s="63" t="s">
        <v>16</v>
      </c>
      <c r="AW9" s="63"/>
      <c r="AX9" s="64"/>
      <c r="AY9" s="64"/>
      <c r="AZ9" s="65"/>
    </row>
    <row r="10" spans="1:52" x14ac:dyDescent="0.2">
      <c r="A10" s="15" t="s">
        <v>17</v>
      </c>
      <c r="B10" s="18">
        <v>40</v>
      </c>
      <c r="C10" s="16">
        <v>4.1999999433755875E-2</v>
      </c>
      <c r="D10" s="1">
        <v>0.14000000059604645</v>
      </c>
      <c r="E10" s="33">
        <v>110</v>
      </c>
      <c r="F10" s="34"/>
      <c r="G10" s="35" t="s">
        <v>155</v>
      </c>
      <c r="H10" s="35"/>
      <c r="I10" s="36">
        <v>1.6000000759959221E-2</v>
      </c>
      <c r="J10" s="36"/>
      <c r="K10" s="36">
        <v>10.5</v>
      </c>
      <c r="L10" s="37"/>
      <c r="M10" s="208">
        <f>IF(OR(M37=0,O10=0),0,ABS(1000*O10/(SQRT(3)*M37*COS(ATAN(Q10/O10)))))</f>
        <v>104.80462877234157</v>
      </c>
      <c r="N10" s="207"/>
      <c r="O10" s="40">
        <f>M30</f>
        <v>18.766130960739495</v>
      </c>
      <c r="P10" s="40"/>
      <c r="Q10" s="40">
        <f>R30</f>
        <v>9.1445576125787742</v>
      </c>
      <c r="R10" s="40"/>
      <c r="S10" s="41">
        <f>IF(O10=0,0,COS(ATAN(Q10/O10)))</f>
        <v>0.89895056774936999</v>
      </c>
      <c r="T10" s="42"/>
      <c r="U10" s="206">
        <f>IF(OR(U37=0,W10=0),0,ABS(1000*W10/(SQRT(3)*U37*COS(ATAN(Y10/W10)))))</f>
        <v>63.950230734941975</v>
      </c>
      <c r="V10" s="207"/>
      <c r="W10" s="40">
        <f>U30</f>
        <v>9.0434955835395368</v>
      </c>
      <c r="X10" s="40"/>
      <c r="Y10" s="40">
        <f>Z30</f>
        <v>8.8125910195247652</v>
      </c>
      <c r="Z10" s="40"/>
      <c r="AA10" s="41">
        <f>IF(W10=0,0,COS(ATAN(Y10/W10)))</f>
        <v>0.71619079750410064</v>
      </c>
      <c r="AB10" s="42"/>
      <c r="AC10" s="206">
        <f>IF(OR(AC37=0,AE10=0),0,ABS(1000*AE10/(SQRT(3)*AC37*COS(ATAN(AG10/AE10)))))</f>
        <v>103.15952318063297</v>
      </c>
      <c r="AD10" s="207"/>
      <c r="AE10" s="40">
        <f>AC30</f>
        <v>18.045986972691249</v>
      </c>
      <c r="AF10" s="40"/>
      <c r="AG10" s="40">
        <f>AH30</f>
        <v>9.8264556045530327</v>
      </c>
      <c r="AH10" s="40"/>
      <c r="AI10" s="41">
        <f>IF(AE10=0,0,COS(ATAN(AG10/AE10)))</f>
        <v>0.87823925637226263</v>
      </c>
      <c r="AJ10" s="42"/>
      <c r="AK10" s="206">
        <f>IF(OR(AK37=0,AM10=0),0,ABS(1000*AM10/(SQRT(3)*AK37*COS(ATAN(AO10/AM10)))))</f>
        <v>121.34220397070133</v>
      </c>
      <c r="AL10" s="207"/>
      <c r="AM10" s="40">
        <f>AK30</f>
        <v>22.367553054376863</v>
      </c>
      <c r="AN10" s="40"/>
      <c r="AO10" s="40">
        <f>AP30</f>
        <v>9.1577569053440104</v>
      </c>
      <c r="AP10" s="40"/>
      <c r="AQ10" s="41">
        <f>IF(AM10=0,0,COS(ATAN(AO10/AM10)))</f>
        <v>0.92543970719914992</v>
      </c>
      <c r="AR10" s="42"/>
      <c r="AS10" s="206">
        <f>IF(OR(AS37=0,AU10=0),0,ABS(1000*AU10/(SQRT(3)*AS37*COS(ATAN(AW10/AU10)))))</f>
        <v>57.008559137437402</v>
      </c>
      <c r="AT10" s="207"/>
      <c r="AU10" s="40">
        <f>AS30</f>
        <v>10.123235011189342</v>
      </c>
      <c r="AV10" s="40"/>
      <c r="AW10" s="40">
        <f>AX30</f>
        <v>5.1442106649559971</v>
      </c>
      <c r="AX10" s="40"/>
      <c r="AY10" s="41">
        <f>IF(AU10=0,0,COS(ATAN(AW10/AU10)))</f>
        <v>0.89149884908389521</v>
      </c>
      <c r="AZ10" s="42"/>
    </row>
    <row r="11" spans="1:52" x14ac:dyDescent="0.2">
      <c r="A11" s="49"/>
      <c r="B11" s="50"/>
      <c r="C11" s="50"/>
      <c r="D11" s="51"/>
      <c r="E11" s="54">
        <v>6</v>
      </c>
      <c r="F11" s="55"/>
      <c r="G11" s="56" t="s">
        <v>127</v>
      </c>
      <c r="H11" s="56"/>
      <c r="I11" s="57">
        <f>I10</f>
        <v>1.6000000759959221E-2</v>
      </c>
      <c r="J11" s="57"/>
      <c r="K11" s="57">
        <f>K10</f>
        <v>10.5</v>
      </c>
      <c r="L11" s="58"/>
      <c r="M11" s="203">
        <f>IF(OR(M44=0,O11=0),0,ABS(1000*O11/(SQRT(3)*M44*COS(ATAN(Q11/O11)))))</f>
        <v>1019.2483001247703</v>
      </c>
      <c r="N11" s="199"/>
      <c r="O11" s="200">
        <v>10.439999580383301</v>
      </c>
      <c r="P11" s="200"/>
      <c r="Q11" s="200">
        <v>4.320000171661377</v>
      </c>
      <c r="R11" s="200"/>
      <c r="S11" s="201">
        <f>IF(O11=0,0,COS(ATAN(Q11/O11)))</f>
        <v>0.92401682162462462</v>
      </c>
      <c r="T11" s="202"/>
      <c r="U11" s="198">
        <f>IF(OR(U44=0,W11=0),0,ABS(1000*W11/(SQRT(3)*U44*COS(ATAN(Y11/W11)))))</f>
        <v>627.21481727168975</v>
      </c>
      <c r="V11" s="199"/>
      <c r="W11" s="200">
        <v>6.4800000190734863</v>
      </c>
      <c r="X11" s="200"/>
      <c r="Y11" s="200">
        <v>2.5199999809265137</v>
      </c>
      <c r="Z11" s="200"/>
      <c r="AA11" s="201">
        <f>IF(W11=0,0,COS(ATAN(Y11/W11)))</f>
        <v>0.93200467282836652</v>
      </c>
      <c r="AB11" s="202"/>
      <c r="AC11" s="198">
        <f>IF(OR(AC44=0,AE11=0),0,ABS(1000*AE11/(SQRT(3)*AC44*COS(ATAN(AG11/AE11)))))</f>
        <v>702.56227437242705</v>
      </c>
      <c r="AD11" s="199"/>
      <c r="AE11" s="200">
        <v>6.4800000190734863</v>
      </c>
      <c r="AF11" s="200"/>
      <c r="AG11" s="200">
        <v>4.320000171661377</v>
      </c>
      <c r="AH11" s="200"/>
      <c r="AI11" s="201">
        <f>IF(AE11=0,0,COS(ATAN(AG11/AE11)))</f>
        <v>0.83205028491826871</v>
      </c>
      <c r="AJ11" s="202"/>
      <c r="AK11" s="198">
        <f>IF(OR(AK44=0,AM11=0),0,ABS(1000*AM11/(SQRT(3)*AK44*COS(ATAN(AO11/AM11)))))</f>
        <v>1284.7512673736928</v>
      </c>
      <c r="AL11" s="199"/>
      <c r="AM11" s="200">
        <v>13.319999694824219</v>
      </c>
      <c r="AN11" s="200"/>
      <c r="AO11" s="200">
        <v>5.0399999618530273</v>
      </c>
      <c r="AP11" s="200"/>
      <c r="AQ11" s="201">
        <f>IF(AM11=0,0,COS(ATAN(AO11/AM11)))</f>
        <v>0.93528625565917056</v>
      </c>
      <c r="AR11" s="202"/>
      <c r="AS11" s="198">
        <f>IF(OR(AS44=0,AU11=0),0,ABS(1000*AU11/(SQRT(3)*AS44*COS(ATAN(AW11/AU11)))))</f>
        <v>546.10555966922971</v>
      </c>
      <c r="AT11" s="199"/>
      <c r="AU11" s="200">
        <v>5.4000000953674316</v>
      </c>
      <c r="AV11" s="200"/>
      <c r="AW11" s="200">
        <v>2.5199999809265137</v>
      </c>
      <c r="AX11" s="200"/>
      <c r="AY11" s="201">
        <f>IF(AU11=0,0,COS(ATAN(AW11/AU11)))</f>
        <v>0.90618314408381972</v>
      </c>
      <c r="AZ11" s="202"/>
    </row>
    <row r="12" spans="1:52" x14ac:dyDescent="0.2">
      <c r="A12" s="49"/>
      <c r="B12" s="50"/>
      <c r="C12" s="50"/>
      <c r="D12" s="51"/>
      <c r="E12" s="54">
        <v>6</v>
      </c>
      <c r="F12" s="55"/>
      <c r="G12" s="56" t="s">
        <v>128</v>
      </c>
      <c r="H12" s="56"/>
      <c r="I12" s="57">
        <f>I10</f>
        <v>1.6000000759959221E-2</v>
      </c>
      <c r="J12" s="57"/>
      <c r="K12" s="57">
        <f>K10</f>
        <v>10.5</v>
      </c>
      <c r="L12" s="58"/>
      <c r="M12" s="203">
        <f>IF(OR(M45=0,O12=0),0,ABS(1000*O12/(SQRT(3)*M45*COS(ATAN(Q12/O12)))))</f>
        <v>827.42115393613233</v>
      </c>
      <c r="N12" s="199"/>
      <c r="O12" s="200">
        <v>8.2799997329711914</v>
      </c>
      <c r="P12" s="200"/>
      <c r="Q12" s="200">
        <v>3.5999999046325684</v>
      </c>
      <c r="R12" s="200"/>
      <c r="S12" s="201">
        <f>IF(O12=0,0,COS(ATAN(Q12/O12)))</f>
        <v>0.91707005541359787</v>
      </c>
      <c r="T12" s="202"/>
      <c r="U12" s="198">
        <f>IF(OR(U45=0,W12=0),0,ABS(1000*W12/(SQRT(3)*U45*COS(ATAN(Y12/W12)))))</f>
        <v>567.16813960990396</v>
      </c>
      <c r="V12" s="199"/>
      <c r="W12" s="200">
        <v>2.5199999809265137</v>
      </c>
      <c r="X12" s="200"/>
      <c r="Y12" s="200">
        <v>5.7600002288818359</v>
      </c>
      <c r="Z12" s="200"/>
      <c r="AA12" s="201">
        <f>IF(W12=0,0,COS(ATAN(Y12/W12)))</f>
        <v>0.40081881810503206</v>
      </c>
      <c r="AB12" s="202"/>
      <c r="AC12" s="198">
        <f>IF(OR(AC45=0,AE12=0),0,ABS(1000*AE12/(SQRT(3)*AC45*COS(ATAN(AG12/AE12)))))</f>
        <v>1109.8986715857864</v>
      </c>
      <c r="AD12" s="199"/>
      <c r="AE12" s="200">
        <v>11.520000457763672</v>
      </c>
      <c r="AF12" s="200"/>
      <c r="AG12" s="200">
        <v>4.320000171661377</v>
      </c>
      <c r="AH12" s="200"/>
      <c r="AI12" s="201">
        <f>IF(AE12=0,0,COS(ATAN(AG12/AE12)))</f>
        <v>0.93632917756904455</v>
      </c>
      <c r="AJ12" s="202"/>
      <c r="AK12" s="198">
        <f>IF(OR(AK45=0,AM12=0),0,ABS(1000*AM12/(SQRT(3)*AK45*COS(ATAN(AO12/AM12)))))</f>
        <v>843.12475531941857</v>
      </c>
      <c r="AL12" s="199"/>
      <c r="AM12" s="200">
        <v>9</v>
      </c>
      <c r="AN12" s="200"/>
      <c r="AO12" s="200">
        <v>2.5199999809265137</v>
      </c>
      <c r="AP12" s="200"/>
      <c r="AQ12" s="201">
        <f>IF(AM12=0,0,COS(ATAN(AO12/AM12)))</f>
        <v>0.96296402024405958</v>
      </c>
      <c r="AR12" s="202"/>
      <c r="AS12" s="198">
        <f>IF(OR(AS45=0,AU12=0),0,ABS(1000*AU12/(SQRT(3)*AS45*COS(ATAN(AW12/AU12)))))</f>
        <v>472.36556585965246</v>
      </c>
      <c r="AT12" s="199"/>
      <c r="AU12" s="200">
        <v>4.679999828338623</v>
      </c>
      <c r="AV12" s="200"/>
      <c r="AW12" s="200">
        <v>2.1600000858306885</v>
      </c>
      <c r="AX12" s="200"/>
      <c r="AY12" s="201">
        <f>IF(AU12=0,0,COS(ATAN(AW12/AU12)))</f>
        <v>0.90795937231615154</v>
      </c>
      <c r="AZ12" s="202"/>
    </row>
    <row r="13" spans="1:52" ht="15.75" customHeight="1" thickBot="1" x14ac:dyDescent="0.25">
      <c r="A13" s="52"/>
      <c r="B13" s="53"/>
      <c r="C13" s="53"/>
      <c r="D13" s="53"/>
      <c r="E13" s="60" t="s">
        <v>15</v>
      </c>
      <c r="F13" s="61"/>
      <c r="G13" s="61"/>
      <c r="H13" s="61"/>
      <c r="I13" s="61"/>
      <c r="J13" s="61"/>
      <c r="K13" s="61"/>
      <c r="L13" s="62"/>
      <c r="M13" s="61">
        <v>10</v>
      </c>
      <c r="N13" s="61"/>
      <c r="O13" s="61"/>
      <c r="P13" s="63" t="s">
        <v>16</v>
      </c>
      <c r="Q13" s="63"/>
      <c r="R13" s="64"/>
      <c r="S13" s="64"/>
      <c r="T13" s="65"/>
      <c r="U13" s="60">
        <v>10</v>
      </c>
      <c r="V13" s="61"/>
      <c r="W13" s="61"/>
      <c r="X13" s="63" t="s">
        <v>16</v>
      </c>
      <c r="Y13" s="63"/>
      <c r="Z13" s="64"/>
      <c r="AA13" s="64"/>
      <c r="AB13" s="65"/>
      <c r="AC13" s="60">
        <v>10</v>
      </c>
      <c r="AD13" s="61"/>
      <c r="AE13" s="61"/>
      <c r="AF13" s="63" t="s">
        <v>16</v>
      </c>
      <c r="AG13" s="63"/>
      <c r="AH13" s="64"/>
      <c r="AI13" s="64"/>
      <c r="AJ13" s="65"/>
      <c r="AK13" s="60">
        <v>10</v>
      </c>
      <c r="AL13" s="61"/>
      <c r="AM13" s="61"/>
      <c r="AN13" s="63" t="s">
        <v>16</v>
      </c>
      <c r="AO13" s="63"/>
      <c r="AP13" s="64"/>
      <c r="AQ13" s="64"/>
      <c r="AR13" s="65"/>
      <c r="AS13" s="60">
        <v>10</v>
      </c>
      <c r="AT13" s="61"/>
      <c r="AU13" s="61"/>
      <c r="AV13" s="63" t="s">
        <v>16</v>
      </c>
      <c r="AW13" s="63"/>
      <c r="AX13" s="64"/>
      <c r="AY13" s="64"/>
      <c r="AZ13" s="65"/>
    </row>
    <row r="14" spans="1:52" x14ac:dyDescent="0.2">
      <c r="A14" s="15" t="s">
        <v>156</v>
      </c>
      <c r="B14" s="18">
        <v>80</v>
      </c>
      <c r="C14" s="16">
        <v>7.9000003635883331E-2</v>
      </c>
      <c r="D14" s="1">
        <v>0.31200000643730164</v>
      </c>
      <c r="E14" s="33">
        <v>110</v>
      </c>
      <c r="F14" s="34"/>
      <c r="G14" s="35" t="s">
        <v>154</v>
      </c>
      <c r="H14" s="35"/>
      <c r="I14" s="36">
        <v>0.29300001263618469</v>
      </c>
      <c r="J14" s="36"/>
      <c r="K14" s="36">
        <v>10.600000381469727</v>
      </c>
      <c r="L14" s="37"/>
      <c r="M14" s="208">
        <f>IF(OR(M36=0,O14=0),0,ABS(1000*O14/(SQRT(3)*M36*COS(ATAN(Q14/O14)))))</f>
        <v>130.11664342836059</v>
      </c>
      <c r="N14" s="207"/>
      <c r="O14" s="40">
        <f>M31</f>
        <v>18.107693860515607</v>
      </c>
      <c r="P14" s="40"/>
      <c r="Q14" s="40">
        <f>R31</f>
        <v>18.542456637264252</v>
      </c>
      <c r="R14" s="40"/>
      <c r="S14" s="41">
        <f>IF(O14=0,0,COS(ATAN(Q14/O14)))</f>
        <v>0.6986695635622564</v>
      </c>
      <c r="T14" s="42"/>
      <c r="U14" s="206">
        <f>IF(OR(U36=0,W14=0),0,ABS(1000*W14/(SQRT(3)*U36*COS(ATAN(Y14/W14)))))</f>
        <v>64.64964783273814</v>
      </c>
      <c r="V14" s="207"/>
      <c r="W14" s="40">
        <f>U31</f>
        <v>9.6860049171292264</v>
      </c>
      <c r="X14" s="40"/>
      <c r="Y14" s="40">
        <f>Z31</f>
        <v>8.3147252181148534</v>
      </c>
      <c r="Z14" s="40"/>
      <c r="AA14" s="41">
        <f>IF(W14=0,0,COS(ATAN(Y14/W14)))</f>
        <v>0.75877505174557813</v>
      </c>
      <c r="AB14" s="42"/>
      <c r="AC14" s="206">
        <f>IF(OR(AC36=0,AE14=0),0,ABS(1000*AE14/(SQRT(3)*AC36*COS(ATAN(AG14/AE14)))))</f>
        <v>243.19549255107773</v>
      </c>
      <c r="AD14" s="207"/>
      <c r="AE14" s="40">
        <f>AC31</f>
        <v>21.774343946249971</v>
      </c>
      <c r="AF14" s="40"/>
      <c r="AG14" s="40">
        <f>AH31</f>
        <v>43.271445944499973</v>
      </c>
      <c r="AH14" s="40"/>
      <c r="AI14" s="41">
        <f>IF(AE14=0,0,COS(ATAN(AG14/AE14)))</f>
        <v>0.44950144239294931</v>
      </c>
      <c r="AJ14" s="42"/>
      <c r="AK14" s="206">
        <f>IF(OR(AK36=0,AM14=0),0,ABS(1000*AM14/(SQRT(3)*AK36*COS(ATAN(AO14/AM14)))))</f>
        <v>169.35617146983569</v>
      </c>
      <c r="AL14" s="207"/>
      <c r="AM14" s="40">
        <f>AK31</f>
        <v>21.126894519060663</v>
      </c>
      <c r="AN14" s="40"/>
      <c r="AO14" s="40">
        <f>AP31</f>
        <v>26.298162462659835</v>
      </c>
      <c r="AP14" s="40"/>
      <c r="AQ14" s="41">
        <f>IF(AM14=0,0,COS(ATAN(AO14/AM14)))</f>
        <v>0.6262909973982691</v>
      </c>
      <c r="AR14" s="42"/>
      <c r="AS14" s="206">
        <f>IF(OR(AS36=0,AU14=0),0,ABS(1000*AU14/(SQRT(3)*AS36*COS(ATAN(AW14/AU14)))))</f>
        <v>59.643202746078764</v>
      </c>
      <c r="AT14" s="207"/>
      <c r="AU14" s="40">
        <f>AS31</f>
        <v>7.8850158510897534</v>
      </c>
      <c r="AV14" s="40"/>
      <c r="AW14" s="40">
        <f>AX31</f>
        <v>8.8861051141357432</v>
      </c>
      <c r="AX14" s="40"/>
      <c r="AY14" s="41">
        <f>IF(AU14=0,0,COS(ATAN(AW14/AU14)))</f>
        <v>0.66371731353606445</v>
      </c>
      <c r="AZ14" s="42"/>
    </row>
    <row r="15" spans="1:52" x14ac:dyDescent="0.2">
      <c r="A15" s="49"/>
      <c r="B15" s="50"/>
      <c r="C15" s="50"/>
      <c r="D15" s="51"/>
      <c r="E15" s="54">
        <v>10</v>
      </c>
      <c r="F15" s="55"/>
      <c r="G15" s="56" t="s">
        <v>14</v>
      </c>
      <c r="H15" s="56"/>
      <c r="I15" s="57">
        <f>I14</f>
        <v>0.29300001263618469</v>
      </c>
      <c r="J15" s="57"/>
      <c r="K15" s="57">
        <f>K14</f>
        <v>10.600000381469727</v>
      </c>
      <c r="L15" s="58"/>
      <c r="M15" s="203">
        <f>IF(OR(M38=0,O15=0),0,ABS(1000*O15/(SQRT(3)*M38*COS(ATAN(Q15/O15)))))</f>
        <v>699.83769217695044</v>
      </c>
      <c r="N15" s="199"/>
      <c r="O15" s="200">
        <v>7.1999998092651367</v>
      </c>
      <c r="P15" s="200"/>
      <c r="Q15" s="200">
        <v>10.199999809265137</v>
      </c>
      <c r="R15" s="200"/>
      <c r="S15" s="201">
        <f>IF(O15=0,0,COS(ATAN(Q15/O15)))</f>
        <v>0.57668319459972806</v>
      </c>
      <c r="T15" s="202"/>
      <c r="U15" s="198">
        <f>IF(OR(U38=0,W15=0),0,ABS(1000*W15/(SQRT(3)*U38*COS(ATAN(Y15/W15)))))</f>
        <v>297.92181862816471</v>
      </c>
      <c r="V15" s="199"/>
      <c r="W15" s="200">
        <v>4.8000001907348633</v>
      </c>
      <c r="X15" s="200"/>
      <c r="Y15" s="200">
        <v>2.4000000953674316</v>
      </c>
      <c r="Z15" s="200"/>
      <c r="AA15" s="201">
        <f>IF(W15=0,0,COS(ATAN(Y15/W15)))</f>
        <v>0.89442719099991586</v>
      </c>
      <c r="AB15" s="202"/>
      <c r="AC15" s="198">
        <f>IF(OR(AC38=0,AE15=0),0,ABS(1000*AE15/(SQRT(3)*AC38*COS(ATAN(AG15/AE15)))))</f>
        <v>1560.3941783509476</v>
      </c>
      <c r="AD15" s="199"/>
      <c r="AE15" s="200">
        <v>6.5999999046325684</v>
      </c>
      <c r="AF15" s="200"/>
      <c r="AG15" s="200">
        <v>27.600000381469727</v>
      </c>
      <c r="AH15" s="200"/>
      <c r="AI15" s="201">
        <f>IF(AE15=0,0,COS(ATAN(AG15/AE15)))</f>
        <v>0.23257320700228354</v>
      </c>
      <c r="AJ15" s="202"/>
      <c r="AK15" s="198">
        <f>IF(OR(AK38=0,AM15=0),0,ABS(1000*AM15/(SQRT(3)*AK38*COS(ATAN(AO15/AM15)))))</f>
        <v>974.78415460320139</v>
      </c>
      <c r="AL15" s="199"/>
      <c r="AM15" s="200">
        <v>7.1999998092651367</v>
      </c>
      <c r="AN15" s="200"/>
      <c r="AO15" s="200">
        <v>16.200000762939453</v>
      </c>
      <c r="AP15" s="200"/>
      <c r="AQ15" s="201">
        <f>IF(AM15=0,0,COS(ATAN(AO15/AM15)))</f>
        <v>0.40613844109701636</v>
      </c>
      <c r="AR15" s="202"/>
      <c r="AS15" s="198">
        <f>IF(OR(AS38=0,AU15=0),0,ABS(1000*AU15/(SQRT(3)*AS38*COS(ATAN(AW15/AU15)))))</f>
        <v>311.2406686719915</v>
      </c>
      <c r="AT15" s="199"/>
      <c r="AU15" s="200">
        <v>3</v>
      </c>
      <c r="AV15" s="200"/>
      <c r="AW15" s="200">
        <v>4.8000001907348633</v>
      </c>
      <c r="AX15" s="200"/>
      <c r="AY15" s="201">
        <f>IF(AU15=0,0,COS(ATAN(AW15/AU15)))</f>
        <v>0.52999892485871969</v>
      </c>
      <c r="AZ15" s="202"/>
    </row>
    <row r="16" spans="1:52" x14ac:dyDescent="0.2">
      <c r="A16" s="49"/>
      <c r="B16" s="50"/>
      <c r="C16" s="50"/>
      <c r="D16" s="51"/>
      <c r="E16" s="54">
        <v>10</v>
      </c>
      <c r="F16" s="55"/>
      <c r="G16" s="56" t="s">
        <v>18</v>
      </c>
      <c r="H16" s="56"/>
      <c r="I16" s="57">
        <f>I14</f>
        <v>0.29300001263618469</v>
      </c>
      <c r="J16" s="57"/>
      <c r="K16" s="57">
        <f>K14</f>
        <v>10.600000381469727</v>
      </c>
      <c r="L16" s="58"/>
      <c r="M16" s="203">
        <f>IF(OR(M39=0,O16=0),0,ABS(1000*O16/(SQRT(3)*M39*COS(ATAN(Q16/O16)))))</f>
        <v>713.71405986858099</v>
      </c>
      <c r="N16" s="199"/>
      <c r="O16" s="200">
        <v>10.800000190734863</v>
      </c>
      <c r="P16" s="200"/>
      <c r="Q16" s="200">
        <v>7.1999998092651367</v>
      </c>
      <c r="R16" s="200"/>
      <c r="S16" s="201">
        <f>IF(O16=0,0,COS(ATAN(Q16/O16)))</f>
        <v>0.83205030564133342</v>
      </c>
      <c r="T16" s="202"/>
      <c r="U16" s="198">
        <f>IF(OR(U39=0,W16=0),0,ABS(1000*W16/(SQRT(3)*U39*COS(ATAN(Y16/W16)))))</f>
        <v>401.08951829224139</v>
      </c>
      <c r="V16" s="199"/>
      <c r="W16" s="200">
        <v>4.8000001907348633</v>
      </c>
      <c r="X16" s="200"/>
      <c r="Y16" s="200">
        <v>5.4000000953674316</v>
      </c>
      <c r="Z16" s="200"/>
      <c r="AA16" s="201">
        <f>IF(W16=0,0,COS(ATAN(Y16/W16)))</f>
        <v>0.66436384702285134</v>
      </c>
      <c r="AB16" s="202"/>
      <c r="AC16" s="198">
        <f>IF(OR(AC39=0,AE16=0),0,ABS(1000*AE16/(SQRT(3)*AC39*COS(ATAN(AG16/AE16)))))</f>
        <v>1077.1592908701564</v>
      </c>
      <c r="AD16" s="199"/>
      <c r="AE16" s="200">
        <v>15</v>
      </c>
      <c r="AF16" s="200"/>
      <c r="AG16" s="200">
        <v>12.600000381469727</v>
      </c>
      <c r="AH16" s="200"/>
      <c r="AI16" s="201">
        <f>IF(AE16=0,0,COS(ATAN(AG16/AE16)))</f>
        <v>0.7657048551993082</v>
      </c>
      <c r="AJ16" s="202"/>
      <c r="AK16" s="198">
        <f>IF(OR(AK39=0,AM16=0),0,ABS(1000*AM16/(SQRT(3)*AK39*COS(ATAN(AO16/AM16)))))</f>
        <v>888.32181263237078</v>
      </c>
      <c r="AL16" s="199"/>
      <c r="AM16" s="200">
        <v>13.800000190734863</v>
      </c>
      <c r="AN16" s="200"/>
      <c r="AO16" s="200">
        <v>8.3999996185302734</v>
      </c>
      <c r="AP16" s="200"/>
      <c r="AQ16" s="201">
        <f>IF(AM16=0,0,COS(ATAN(AO16/AM16)))</f>
        <v>0.85419856929333626</v>
      </c>
      <c r="AR16" s="202"/>
      <c r="AS16" s="198">
        <f>IF(OR(AS39=0,AU16=0),0,ABS(1000*AU16/(SQRT(3)*AS39*COS(ATAN(AW16/AU16)))))</f>
        <v>329.91444478077796</v>
      </c>
      <c r="AT16" s="199"/>
      <c r="AU16" s="200">
        <v>4.8000001907348633</v>
      </c>
      <c r="AV16" s="200"/>
      <c r="AW16" s="200">
        <v>3.5999999046325684</v>
      </c>
      <c r="AX16" s="200"/>
      <c r="AY16" s="201">
        <f>IF(AU16=0,0,COS(ATAN(AW16/AU16)))</f>
        <v>0.80000001907348561</v>
      </c>
      <c r="AZ16" s="202"/>
    </row>
    <row r="17" spans="1:52" ht="15.75" customHeight="1" thickBot="1" x14ac:dyDescent="0.25">
      <c r="A17" s="52"/>
      <c r="B17" s="53"/>
      <c r="C17" s="53"/>
      <c r="D17" s="53"/>
      <c r="E17" s="60" t="s">
        <v>15</v>
      </c>
      <c r="F17" s="61"/>
      <c r="G17" s="61"/>
      <c r="H17" s="61"/>
      <c r="I17" s="61"/>
      <c r="J17" s="61"/>
      <c r="K17" s="61"/>
      <c r="L17" s="62"/>
      <c r="M17" s="61">
        <v>12</v>
      </c>
      <c r="N17" s="61"/>
      <c r="O17" s="61"/>
      <c r="P17" s="63" t="s">
        <v>16</v>
      </c>
      <c r="Q17" s="63"/>
      <c r="R17" s="64"/>
      <c r="S17" s="64"/>
      <c r="T17" s="65"/>
      <c r="U17" s="60">
        <v>12</v>
      </c>
      <c r="V17" s="61"/>
      <c r="W17" s="61"/>
      <c r="X17" s="63" t="s">
        <v>16</v>
      </c>
      <c r="Y17" s="63"/>
      <c r="Z17" s="64"/>
      <c r="AA17" s="64"/>
      <c r="AB17" s="65"/>
      <c r="AC17" s="60">
        <v>12</v>
      </c>
      <c r="AD17" s="61"/>
      <c r="AE17" s="61"/>
      <c r="AF17" s="63" t="s">
        <v>16</v>
      </c>
      <c r="AG17" s="63"/>
      <c r="AH17" s="64"/>
      <c r="AI17" s="64"/>
      <c r="AJ17" s="65"/>
      <c r="AK17" s="60">
        <v>12</v>
      </c>
      <c r="AL17" s="61"/>
      <c r="AM17" s="61"/>
      <c r="AN17" s="63" t="s">
        <v>16</v>
      </c>
      <c r="AO17" s="63"/>
      <c r="AP17" s="64"/>
      <c r="AQ17" s="64"/>
      <c r="AR17" s="65"/>
      <c r="AS17" s="60">
        <v>12</v>
      </c>
      <c r="AT17" s="61"/>
      <c r="AU17" s="61"/>
      <c r="AV17" s="63" t="s">
        <v>16</v>
      </c>
      <c r="AW17" s="63"/>
      <c r="AX17" s="64"/>
      <c r="AY17" s="64"/>
      <c r="AZ17" s="65"/>
    </row>
    <row r="18" spans="1:52" x14ac:dyDescent="0.2">
      <c r="A18" s="15" t="s">
        <v>157</v>
      </c>
      <c r="B18" s="18">
        <v>80</v>
      </c>
      <c r="C18" s="16">
        <v>7.9000003635883331E-2</v>
      </c>
      <c r="D18" s="1">
        <v>0.31200000643730164</v>
      </c>
      <c r="E18" s="33">
        <v>110</v>
      </c>
      <c r="F18" s="34"/>
      <c r="G18" s="35" t="s">
        <v>155</v>
      </c>
      <c r="H18" s="35"/>
      <c r="I18" s="36">
        <v>0.28600001335144043</v>
      </c>
      <c r="J18" s="36"/>
      <c r="K18" s="36">
        <v>10.600000381469727</v>
      </c>
      <c r="L18" s="37"/>
      <c r="M18" s="228">
        <v>0</v>
      </c>
      <c r="N18" s="227"/>
      <c r="O18" s="223">
        <v>0</v>
      </c>
      <c r="P18" s="223"/>
      <c r="Q18" s="223">
        <v>0</v>
      </c>
      <c r="R18" s="223"/>
      <c r="S18" s="224">
        <v>0</v>
      </c>
      <c r="T18" s="225"/>
      <c r="U18" s="226">
        <v>0</v>
      </c>
      <c r="V18" s="227"/>
      <c r="W18" s="223">
        <v>0</v>
      </c>
      <c r="X18" s="223"/>
      <c r="Y18" s="223">
        <v>0</v>
      </c>
      <c r="Z18" s="223"/>
      <c r="AA18" s="224">
        <v>0</v>
      </c>
      <c r="AB18" s="225"/>
      <c r="AC18" s="226">
        <v>0</v>
      </c>
      <c r="AD18" s="227"/>
      <c r="AE18" s="223">
        <v>0</v>
      </c>
      <c r="AF18" s="223"/>
      <c r="AG18" s="223">
        <v>0</v>
      </c>
      <c r="AH18" s="223"/>
      <c r="AI18" s="224">
        <v>0</v>
      </c>
      <c r="AJ18" s="225"/>
      <c r="AK18" s="226">
        <v>0</v>
      </c>
      <c r="AL18" s="227"/>
      <c r="AM18" s="223">
        <v>0</v>
      </c>
      <c r="AN18" s="223"/>
      <c r="AO18" s="223">
        <v>0</v>
      </c>
      <c r="AP18" s="223"/>
      <c r="AQ18" s="224">
        <v>0</v>
      </c>
      <c r="AR18" s="225"/>
      <c r="AS18" s="226">
        <v>0</v>
      </c>
      <c r="AT18" s="227"/>
      <c r="AU18" s="223">
        <v>0</v>
      </c>
      <c r="AV18" s="223"/>
      <c r="AW18" s="223">
        <v>0</v>
      </c>
      <c r="AX18" s="223"/>
      <c r="AY18" s="224">
        <v>0</v>
      </c>
      <c r="AZ18" s="225"/>
    </row>
    <row r="19" spans="1:52" x14ac:dyDescent="0.2">
      <c r="A19" s="49"/>
      <c r="B19" s="50"/>
      <c r="C19" s="50"/>
      <c r="D19" s="51"/>
      <c r="E19" s="54">
        <v>10</v>
      </c>
      <c r="F19" s="55"/>
      <c r="G19" s="56" t="s">
        <v>127</v>
      </c>
      <c r="H19" s="56"/>
      <c r="I19" s="57">
        <f>I18</f>
        <v>0.28600001335144043</v>
      </c>
      <c r="J19" s="57"/>
      <c r="K19" s="57">
        <f>K18</f>
        <v>10.600000381469727</v>
      </c>
      <c r="L19" s="58"/>
      <c r="M19" s="222">
        <v>0</v>
      </c>
      <c r="N19" s="167"/>
      <c r="O19" s="164">
        <v>0</v>
      </c>
      <c r="P19" s="164"/>
      <c r="Q19" s="164">
        <v>0</v>
      </c>
      <c r="R19" s="164"/>
      <c r="S19" s="57">
        <v>0</v>
      </c>
      <c r="T19" s="58"/>
      <c r="U19" s="166">
        <v>0</v>
      </c>
      <c r="V19" s="167"/>
      <c r="W19" s="164">
        <v>0</v>
      </c>
      <c r="X19" s="164"/>
      <c r="Y19" s="164">
        <v>0</v>
      </c>
      <c r="Z19" s="164"/>
      <c r="AA19" s="57">
        <v>0</v>
      </c>
      <c r="AB19" s="58"/>
      <c r="AC19" s="166">
        <v>0</v>
      </c>
      <c r="AD19" s="167"/>
      <c r="AE19" s="164">
        <v>0</v>
      </c>
      <c r="AF19" s="164"/>
      <c r="AG19" s="164">
        <v>0</v>
      </c>
      <c r="AH19" s="164"/>
      <c r="AI19" s="57">
        <v>0</v>
      </c>
      <c r="AJ19" s="58"/>
      <c r="AK19" s="166">
        <v>0</v>
      </c>
      <c r="AL19" s="167"/>
      <c r="AM19" s="164">
        <v>0</v>
      </c>
      <c r="AN19" s="164"/>
      <c r="AO19" s="164">
        <v>0</v>
      </c>
      <c r="AP19" s="164"/>
      <c r="AQ19" s="57">
        <v>0</v>
      </c>
      <c r="AR19" s="58"/>
      <c r="AS19" s="166">
        <v>0</v>
      </c>
      <c r="AT19" s="167"/>
      <c r="AU19" s="164">
        <v>0</v>
      </c>
      <c r="AV19" s="164"/>
      <c r="AW19" s="164">
        <v>0</v>
      </c>
      <c r="AX19" s="164"/>
      <c r="AY19" s="57">
        <v>0</v>
      </c>
      <c r="AZ19" s="58"/>
    </row>
    <row r="20" spans="1:52" x14ac:dyDescent="0.2">
      <c r="A20" s="49"/>
      <c r="B20" s="50"/>
      <c r="C20" s="50"/>
      <c r="D20" s="51"/>
      <c r="E20" s="54">
        <v>10</v>
      </c>
      <c r="F20" s="55"/>
      <c r="G20" s="56" t="s">
        <v>128</v>
      </c>
      <c r="H20" s="56"/>
      <c r="I20" s="57">
        <f>I18</f>
        <v>0.28600001335144043</v>
      </c>
      <c r="J20" s="57"/>
      <c r="K20" s="57">
        <f>K18</f>
        <v>10.600000381469727</v>
      </c>
      <c r="L20" s="58"/>
      <c r="M20" s="222">
        <v>0</v>
      </c>
      <c r="N20" s="167"/>
      <c r="O20" s="164">
        <v>0</v>
      </c>
      <c r="P20" s="164"/>
      <c r="Q20" s="164">
        <v>0</v>
      </c>
      <c r="R20" s="164"/>
      <c r="S20" s="57">
        <v>0</v>
      </c>
      <c r="T20" s="58"/>
      <c r="U20" s="166">
        <v>0</v>
      </c>
      <c r="V20" s="167"/>
      <c r="W20" s="164">
        <v>0</v>
      </c>
      <c r="X20" s="164"/>
      <c r="Y20" s="164">
        <v>0</v>
      </c>
      <c r="Z20" s="164"/>
      <c r="AA20" s="57">
        <v>0</v>
      </c>
      <c r="AB20" s="58"/>
      <c r="AC20" s="166">
        <v>0</v>
      </c>
      <c r="AD20" s="167"/>
      <c r="AE20" s="164">
        <v>0</v>
      </c>
      <c r="AF20" s="164"/>
      <c r="AG20" s="164">
        <v>0</v>
      </c>
      <c r="AH20" s="164"/>
      <c r="AI20" s="57">
        <v>0</v>
      </c>
      <c r="AJ20" s="58"/>
      <c r="AK20" s="166">
        <v>0</v>
      </c>
      <c r="AL20" s="167"/>
      <c r="AM20" s="164">
        <v>0</v>
      </c>
      <c r="AN20" s="164"/>
      <c r="AO20" s="164">
        <v>0</v>
      </c>
      <c r="AP20" s="164"/>
      <c r="AQ20" s="57">
        <v>0</v>
      </c>
      <c r="AR20" s="58"/>
      <c r="AS20" s="166">
        <v>0</v>
      </c>
      <c r="AT20" s="167"/>
      <c r="AU20" s="164">
        <v>0</v>
      </c>
      <c r="AV20" s="164"/>
      <c r="AW20" s="164">
        <v>0</v>
      </c>
      <c r="AX20" s="164"/>
      <c r="AY20" s="57">
        <v>0</v>
      </c>
      <c r="AZ20" s="58"/>
    </row>
    <row r="21" spans="1:52" ht="15.75" customHeight="1" thickBot="1" x14ac:dyDescent="0.25">
      <c r="A21" s="52"/>
      <c r="B21" s="53"/>
      <c r="C21" s="53"/>
      <c r="D21" s="53"/>
      <c r="E21" s="60" t="s">
        <v>15</v>
      </c>
      <c r="F21" s="61"/>
      <c r="G21" s="61"/>
      <c r="H21" s="61"/>
      <c r="I21" s="61"/>
      <c r="J21" s="61"/>
      <c r="K21" s="61"/>
      <c r="L21" s="62"/>
      <c r="M21" s="63" t="s">
        <v>159</v>
      </c>
      <c r="N21" s="63"/>
      <c r="O21" s="63"/>
      <c r="P21" s="63"/>
      <c r="Q21" s="63"/>
      <c r="R21" s="63"/>
      <c r="S21" s="63"/>
      <c r="T21" s="94"/>
      <c r="U21" s="93" t="s">
        <v>159</v>
      </c>
      <c r="V21" s="63"/>
      <c r="W21" s="63"/>
      <c r="X21" s="63"/>
      <c r="Y21" s="63"/>
      <c r="Z21" s="63"/>
      <c r="AA21" s="63"/>
      <c r="AB21" s="94"/>
      <c r="AC21" s="93" t="s">
        <v>159</v>
      </c>
      <c r="AD21" s="63"/>
      <c r="AE21" s="63"/>
      <c r="AF21" s="63"/>
      <c r="AG21" s="63"/>
      <c r="AH21" s="63"/>
      <c r="AI21" s="63"/>
      <c r="AJ21" s="94"/>
      <c r="AK21" s="93" t="s">
        <v>159</v>
      </c>
      <c r="AL21" s="63"/>
      <c r="AM21" s="63"/>
      <c r="AN21" s="63"/>
      <c r="AO21" s="63"/>
      <c r="AP21" s="63"/>
      <c r="AQ21" s="63"/>
      <c r="AR21" s="94"/>
      <c r="AS21" s="93" t="s">
        <v>159</v>
      </c>
      <c r="AT21" s="63"/>
      <c r="AU21" s="63"/>
      <c r="AV21" s="63"/>
      <c r="AW21" s="63"/>
      <c r="AX21" s="63"/>
      <c r="AY21" s="63"/>
      <c r="AZ21" s="94"/>
    </row>
    <row r="22" spans="1:52" x14ac:dyDescent="0.2">
      <c r="A22" s="66" t="s">
        <v>19</v>
      </c>
      <c r="B22" s="67"/>
      <c r="C22" s="67"/>
      <c r="D22" s="67"/>
      <c r="E22" s="70" t="s">
        <v>47</v>
      </c>
      <c r="F22" s="35"/>
      <c r="G22" s="35"/>
      <c r="H22" s="35"/>
      <c r="I22" s="35"/>
      <c r="J22" s="35"/>
      <c r="K22" s="35"/>
      <c r="L22" s="71"/>
      <c r="M22" s="72">
        <f>SUM(M6,M10,M14,M18)</f>
        <v>290.50986230992976</v>
      </c>
      <c r="N22" s="73"/>
      <c r="O22" s="74">
        <f>SUM(O6,O10,O14,O18)</f>
        <v>41.247997649092383</v>
      </c>
      <c r="P22" s="73"/>
      <c r="Q22" s="74">
        <f>SUM(Q6,Q10,Q14,Q18)</f>
        <v>37.858837409759865</v>
      </c>
      <c r="R22" s="73"/>
      <c r="S22" s="73"/>
      <c r="T22" s="75"/>
      <c r="U22" s="76">
        <f>SUM(U6,U10,U14,U18)</f>
        <v>151.47469948862528</v>
      </c>
      <c r="V22" s="73"/>
      <c r="W22" s="74">
        <f>SUM(W6,W10,W14,W18)</f>
        <v>21.654356207525787</v>
      </c>
      <c r="X22" s="73"/>
      <c r="Y22" s="74">
        <f>SUM(Y6,Y10,Y14,Y18)</f>
        <v>20.569115165428258</v>
      </c>
      <c r="Z22" s="73"/>
      <c r="AA22" s="73"/>
      <c r="AB22" s="75"/>
      <c r="AC22" s="76">
        <f>SUM(AC6,AC10,AC14,AC18)</f>
        <v>386.54670913653018</v>
      </c>
      <c r="AD22" s="73"/>
      <c r="AE22" s="74">
        <f>SUM(AE6,AE10,AE14,AE18)</f>
        <v>46.349320642441839</v>
      </c>
      <c r="AF22" s="73"/>
      <c r="AG22" s="74">
        <f>SUM(AG6,AG10,AG14,AG18)</f>
        <v>57.730631410507357</v>
      </c>
      <c r="AH22" s="73"/>
      <c r="AI22" s="73"/>
      <c r="AJ22" s="75"/>
      <c r="AK22" s="76">
        <f>SUM(AK6,AK10,AK14,AK18)</f>
        <v>325.08028069024988</v>
      </c>
      <c r="AL22" s="73"/>
      <c r="AM22" s="74">
        <f>SUM(AM6,AM10,AM14,AM18)</f>
        <v>50.021914334950438</v>
      </c>
      <c r="AN22" s="73"/>
      <c r="AO22" s="74">
        <f>SUM(AO6,AO10,AO14,AO18)</f>
        <v>37.52778000848101</v>
      </c>
      <c r="AP22" s="73"/>
      <c r="AQ22" s="73"/>
      <c r="AR22" s="75"/>
      <c r="AS22" s="76">
        <f>SUM(AS6,AS10,AS14,AS18)</f>
        <v>136.93375984405228</v>
      </c>
      <c r="AT22" s="73"/>
      <c r="AU22" s="74">
        <f>SUM(AU6,AU10,AU14,AU18)</f>
        <v>21.292748239387784</v>
      </c>
      <c r="AV22" s="73"/>
      <c r="AW22" s="74">
        <f>SUM(AW6,AW10,AW14,AW18)</f>
        <v>16.382498342627279</v>
      </c>
      <c r="AX22" s="73"/>
      <c r="AY22" s="73"/>
      <c r="AZ22" s="75"/>
    </row>
    <row r="23" spans="1:52" x14ac:dyDescent="0.2">
      <c r="A23" s="215"/>
      <c r="B23" s="106"/>
      <c r="C23" s="106"/>
      <c r="D23" s="106"/>
      <c r="E23" s="220" t="s">
        <v>48</v>
      </c>
      <c r="F23" s="56"/>
      <c r="G23" s="56"/>
      <c r="H23" s="56"/>
      <c r="I23" s="56"/>
      <c r="J23" s="56"/>
      <c r="K23" s="56"/>
      <c r="L23" s="136"/>
      <c r="M23" s="221">
        <f>SUM(M15,M16,M19,M20)</f>
        <v>1413.5517520455314</v>
      </c>
      <c r="N23" s="217"/>
      <c r="O23" s="216">
        <f>SUM(O15,O16,O19,O20)</f>
        <v>18</v>
      </c>
      <c r="P23" s="217"/>
      <c r="Q23" s="216">
        <f>SUM(Q15,Q16,Q19,Q20)</f>
        <v>17.399999618530273</v>
      </c>
      <c r="R23" s="217"/>
      <c r="S23" s="217"/>
      <c r="T23" s="218"/>
      <c r="U23" s="219">
        <f>SUM(U15,U16,U19,U20)</f>
        <v>699.01133692040617</v>
      </c>
      <c r="V23" s="217"/>
      <c r="W23" s="216">
        <f>SUM(W15,W16,W19,W20)</f>
        <v>9.6000003814697266</v>
      </c>
      <c r="X23" s="217"/>
      <c r="Y23" s="216">
        <f>SUM(Y15,Y16,Y19,Y20)</f>
        <v>7.8000001907348633</v>
      </c>
      <c r="Z23" s="217"/>
      <c r="AA23" s="217"/>
      <c r="AB23" s="218"/>
      <c r="AC23" s="219">
        <f>SUM(AC15,AC16,AC19,AC20)</f>
        <v>2637.553469221104</v>
      </c>
      <c r="AD23" s="217"/>
      <c r="AE23" s="216">
        <f>SUM(AE15,AE16,AE19,AE20)</f>
        <v>21.599999904632568</v>
      </c>
      <c r="AF23" s="217"/>
      <c r="AG23" s="216">
        <f>SUM(AG15,AG16,AG19,AG20)</f>
        <v>40.200000762939453</v>
      </c>
      <c r="AH23" s="217"/>
      <c r="AI23" s="217"/>
      <c r="AJ23" s="218"/>
      <c r="AK23" s="219">
        <f>SUM(AK15,AK16,AK19,AK20)</f>
        <v>1863.1059672355723</v>
      </c>
      <c r="AL23" s="217"/>
      <c r="AM23" s="216">
        <f>SUM(AM15,AM16,AM19,AM20)</f>
        <v>21</v>
      </c>
      <c r="AN23" s="217"/>
      <c r="AO23" s="216">
        <f>SUM(AO15,AO16,AO19,AO20)</f>
        <v>24.600000381469727</v>
      </c>
      <c r="AP23" s="217"/>
      <c r="AQ23" s="217"/>
      <c r="AR23" s="218"/>
      <c r="AS23" s="219">
        <f>SUM(AS15,AS16,AS19,AS20)</f>
        <v>641.15511345276946</v>
      </c>
      <c r="AT23" s="217"/>
      <c r="AU23" s="216">
        <f>SUM(AU15,AU16,AU19,AU20)</f>
        <v>7.8000001907348633</v>
      </c>
      <c r="AV23" s="217"/>
      <c r="AW23" s="216">
        <f>SUM(AW15,AW16,AW19,AW20)</f>
        <v>8.4000000953674316</v>
      </c>
      <c r="AX23" s="217"/>
      <c r="AY23" s="217"/>
      <c r="AZ23" s="218"/>
    </row>
    <row r="24" spans="1:52" ht="13.5" thickBot="1" x14ac:dyDescent="0.25">
      <c r="A24" s="68"/>
      <c r="B24" s="69"/>
      <c r="C24" s="69"/>
      <c r="D24" s="69"/>
      <c r="E24" s="77" t="s">
        <v>20</v>
      </c>
      <c r="F24" s="78"/>
      <c r="G24" s="78"/>
      <c r="H24" s="78"/>
      <c r="I24" s="78"/>
      <c r="J24" s="78"/>
      <c r="K24" s="78"/>
      <c r="L24" s="79"/>
      <c r="M24" s="80">
        <f>SUM(M7,M8,M11,M12)</f>
        <v>2844.3614177197564</v>
      </c>
      <c r="N24" s="81"/>
      <c r="O24" s="82">
        <f>SUM(O7,O8,O11,O12)</f>
        <v>23.039999485015869</v>
      </c>
      <c r="P24" s="81"/>
      <c r="Q24" s="82">
        <f>SUM(Q7,Q8,Q11,Q12)</f>
        <v>17.640000104904175</v>
      </c>
      <c r="R24" s="81"/>
      <c r="S24" s="81"/>
      <c r="T24" s="83"/>
      <c r="U24" s="84">
        <f>SUM(U7,U8,U11,U12)</f>
        <v>1585.8120563461475</v>
      </c>
      <c r="V24" s="81"/>
      <c r="W24" s="82">
        <f>SUM(W7,W8,W11,W12)</f>
        <v>11.879999995231628</v>
      </c>
      <c r="X24" s="81"/>
      <c r="Y24" s="82">
        <f>SUM(Y7,Y8,Y11,Y12)</f>
        <v>11.520000338554382</v>
      </c>
      <c r="Z24" s="81"/>
      <c r="AA24" s="81"/>
      <c r="AB24" s="83"/>
      <c r="AC24" s="84">
        <f>SUM(AC7,AC8,AC11,AC12)</f>
        <v>2525.1475061459196</v>
      </c>
      <c r="AD24" s="81"/>
      <c r="AE24" s="82">
        <f>SUM(AE7,AE8,AE11,AE12)</f>
        <v>24.480000734329224</v>
      </c>
      <c r="AF24" s="81"/>
      <c r="AG24" s="82">
        <f>SUM(AG7,AG8,AG11,AG12)</f>
        <v>12.960000276565552</v>
      </c>
      <c r="AH24" s="81"/>
      <c r="AI24" s="81"/>
      <c r="AJ24" s="83"/>
      <c r="AK24" s="84">
        <f>SUM(AK7,AK8,AK11,AK12)</f>
        <v>2736.1016076806595</v>
      </c>
      <c r="AL24" s="81"/>
      <c r="AM24" s="82">
        <f>SUM(AM7,AM8,AM11,AM12)</f>
        <v>28.799999952316284</v>
      </c>
      <c r="AN24" s="81"/>
      <c r="AO24" s="82">
        <f>SUM(AO7,AO8,AO11,AO12)</f>
        <v>9.3600000143051147</v>
      </c>
      <c r="AP24" s="81"/>
      <c r="AQ24" s="81"/>
      <c r="AR24" s="83"/>
      <c r="AS24" s="84">
        <f>SUM(AS7,AS8,AS11,AS12)</f>
        <v>1371.6555608808144</v>
      </c>
      <c r="AT24" s="81"/>
      <c r="AU24" s="82">
        <f>SUM(AU7,AU8,AU11,AU12)</f>
        <v>13.319999933242798</v>
      </c>
      <c r="AV24" s="81"/>
      <c r="AW24" s="82">
        <f>SUM(AW7,AW8,AW11,AW12)</f>
        <v>6.8400001525878906</v>
      </c>
      <c r="AX24" s="81"/>
      <c r="AY24" s="81"/>
      <c r="AZ24" s="83"/>
    </row>
    <row r="25" spans="1:52" x14ac:dyDescent="0.2">
      <c r="A25" s="66" t="s">
        <v>21</v>
      </c>
      <c r="B25" s="67"/>
      <c r="C25" s="67"/>
      <c r="D25" s="67"/>
      <c r="E25" s="67" t="s">
        <v>22</v>
      </c>
      <c r="F25" s="67"/>
      <c r="G25" s="67"/>
      <c r="H25" s="67"/>
      <c r="I25" s="85" t="s">
        <v>13</v>
      </c>
      <c r="J25" s="86"/>
      <c r="K25" s="86"/>
      <c r="L25" s="87"/>
      <c r="M25" s="88">
        <f>I6*(POWER(O7+O8,2)+POWER(Q7+Q8,2))/POWER(B6,2)</f>
        <v>1.1172654715592993E-2</v>
      </c>
      <c r="N25" s="88"/>
      <c r="O25" s="88"/>
      <c r="P25" s="89" t="s">
        <v>23</v>
      </c>
      <c r="Q25" s="89"/>
      <c r="R25" s="90">
        <f>K6*(POWER(O7+O8,2)+POWER(Q7+Q8,2))/(100*B6)</f>
        <v>0.29982313619419126</v>
      </c>
      <c r="S25" s="90"/>
      <c r="T25" s="91"/>
      <c r="U25" s="92">
        <f>I6*(POWER(W7+W8,2)+POWER(Y7+Y8,2))/POWER(B6,2)</f>
        <v>1.8557101650792413E-3</v>
      </c>
      <c r="V25" s="88"/>
      <c r="W25" s="88"/>
      <c r="X25" s="89" t="s">
        <v>23</v>
      </c>
      <c r="Y25" s="89"/>
      <c r="Z25" s="90">
        <f>K6*(POWER(W7+W8,2)+POWER(Y7+Y8,2))/(100*B6)</f>
        <v>4.9798803930187346E-2</v>
      </c>
      <c r="AA25" s="90"/>
      <c r="AB25" s="91"/>
      <c r="AC25" s="92">
        <f>I6*(POWER(AE7+AE8,2)+POWER(AG7+AG8,2))/POWER(B6,2)</f>
        <v>5.9894645482392508E-3</v>
      </c>
      <c r="AD25" s="88"/>
      <c r="AE25" s="88"/>
      <c r="AF25" s="89" t="s">
        <v>23</v>
      </c>
      <c r="AG25" s="89"/>
      <c r="AH25" s="90">
        <f>K6*(POWER(AE7+AE8,2)+POWER(AG7+AG8,2))/(100*B6)</f>
        <v>0.1607299330991368</v>
      </c>
      <c r="AI25" s="90"/>
      <c r="AJ25" s="91"/>
      <c r="AK25" s="92">
        <f>I6*(POWER(AM7+AM8,2)+POWER(AO7+AO8,2))/POWER(B6,2)</f>
        <v>4.4665025605312818E-3</v>
      </c>
      <c r="AL25" s="88"/>
      <c r="AM25" s="88"/>
      <c r="AN25" s="89" t="s">
        <v>23</v>
      </c>
      <c r="AO25" s="89"/>
      <c r="AP25" s="90">
        <f>K6*(POWER(AM7+AM8,2)+POWER(AO7+AO8,2))/(100*B6)</f>
        <v>0.11986057383916908</v>
      </c>
      <c r="AQ25" s="90"/>
      <c r="AR25" s="91"/>
      <c r="AS25" s="92">
        <f>I6*(POWER(AU7+AU8,2)+POWER(AW7+AW8,2))/POWER(B6,2)</f>
        <v>1.4973661116324691E-3</v>
      </c>
      <c r="AT25" s="88"/>
      <c r="AU25" s="88"/>
      <c r="AV25" s="89" t="s">
        <v>23</v>
      </c>
      <c r="AW25" s="89"/>
      <c r="AX25" s="90">
        <f>K6*(POWER(AU7+AU8,2)+POWER(AW7+AW8,2))/(100*B6)</f>
        <v>4.0182482592430173E-2</v>
      </c>
      <c r="AY25" s="90"/>
      <c r="AZ25" s="91"/>
    </row>
    <row r="26" spans="1:52" x14ac:dyDescent="0.2">
      <c r="A26" s="215"/>
      <c r="B26" s="106"/>
      <c r="C26" s="106"/>
      <c r="D26" s="106"/>
      <c r="E26" s="106"/>
      <c r="F26" s="106"/>
      <c r="G26" s="106"/>
      <c r="H26" s="106"/>
      <c r="I26" s="111" t="s">
        <v>17</v>
      </c>
      <c r="J26" s="112"/>
      <c r="K26" s="112"/>
      <c r="L26" s="113"/>
      <c r="M26" s="213">
        <f>I10*(POWER(O11+O12,2)+POWER(Q11+Q12,2))/POWER(B10,2)</f>
        <v>4.1316479512476254E-3</v>
      </c>
      <c r="N26" s="213"/>
      <c r="O26" s="213"/>
      <c r="P26" s="214" t="s">
        <v>23</v>
      </c>
      <c r="Q26" s="214"/>
      <c r="R26" s="210">
        <f>K10*(POWER(O11+O12,2)+POWER(Q11+Q12,2))/(100*B10)</f>
        <v>1.0845575356887829</v>
      </c>
      <c r="S26" s="210"/>
      <c r="T26" s="211"/>
      <c r="U26" s="212">
        <f>I10*(POWER(W11+W12,2)+POWER(Y11+Y12,2))/POWER(B10,2)</f>
        <v>1.4955841057806929E-3</v>
      </c>
      <c r="V26" s="213"/>
      <c r="W26" s="213"/>
      <c r="X26" s="214" t="s">
        <v>23</v>
      </c>
      <c r="Y26" s="214"/>
      <c r="Z26" s="210">
        <f>K10*(POWER(W11+W12,2)+POWER(Y11+Y12,2))/(100*B10)</f>
        <v>0.39259080912036903</v>
      </c>
      <c r="AA26" s="210"/>
      <c r="AB26" s="211"/>
      <c r="AC26" s="212">
        <f>I10*(POWER(AE11+AE12,2)+POWER(AG11+AG12,2))/POWER(B10,2)</f>
        <v>3.986496420335963E-3</v>
      </c>
      <c r="AD26" s="213"/>
      <c r="AE26" s="213"/>
      <c r="AF26" s="214" t="s">
        <v>23</v>
      </c>
      <c r="AG26" s="214"/>
      <c r="AH26" s="210">
        <f>K10*(POWER(AE11+AE12,2)+POWER(AG11+AG12,2))/(100*B10)</f>
        <v>1.0464552606342326</v>
      </c>
      <c r="AI26" s="210"/>
      <c r="AJ26" s="211"/>
      <c r="AK26" s="212">
        <f>I10*(POWER(AM11+AM12,2)+POWER(AO11+AO12,2))/POWER(B10,2)</f>
        <v>5.5533601188882389E-3</v>
      </c>
      <c r="AL26" s="213"/>
      <c r="AM26" s="213"/>
      <c r="AN26" s="214" t="s">
        <v>23</v>
      </c>
      <c r="AO26" s="214"/>
      <c r="AP26" s="210">
        <f>K10*(POWER(AM11+AM12,2)+POWER(AO11+AO12,2))/(100*B10)</f>
        <v>1.4577569619684223</v>
      </c>
      <c r="AQ26" s="210"/>
      <c r="AR26" s="211"/>
      <c r="AS26" s="212">
        <f>I10*(POWER(AU11+AU12,2)+POWER(AW11+AW12,2))/POWER(B10,2)</f>
        <v>1.2350880495311466E-3</v>
      </c>
      <c r="AT26" s="213"/>
      <c r="AU26" s="213"/>
      <c r="AV26" s="214" t="s">
        <v>23</v>
      </c>
      <c r="AW26" s="214"/>
      <c r="AX26" s="210">
        <f>K10*(POWER(AU11+AU12,2)+POWER(AW11+AW12,2))/(100*B10)</f>
        <v>0.3242105976027489</v>
      </c>
      <c r="AY26" s="210"/>
      <c r="AZ26" s="211"/>
    </row>
    <row r="27" spans="1:52" x14ac:dyDescent="0.2">
      <c r="A27" s="215"/>
      <c r="B27" s="106"/>
      <c r="C27" s="106"/>
      <c r="D27" s="106"/>
      <c r="E27" s="106"/>
      <c r="F27" s="106"/>
      <c r="G27" s="106"/>
      <c r="H27" s="106"/>
      <c r="I27" s="111" t="s">
        <v>156</v>
      </c>
      <c r="J27" s="112"/>
      <c r="K27" s="112"/>
      <c r="L27" s="113"/>
      <c r="M27" s="213">
        <f>I14*(POWER(O15+O16,2)+POWER(Q15+Q16,2))/POWER(B14,2)</f>
        <v>2.8693856879724543E-2</v>
      </c>
      <c r="N27" s="213"/>
      <c r="O27" s="213"/>
      <c r="P27" s="214" t="s">
        <v>23</v>
      </c>
      <c r="Q27" s="214"/>
      <c r="R27" s="210">
        <f>K14*(POWER(O15+O16,2)+POWER(Q15+Q16,2))/(100*B14)</f>
        <v>0.83045701229667623</v>
      </c>
      <c r="S27" s="210"/>
      <c r="T27" s="211"/>
      <c r="U27" s="212">
        <f>I14*(POWER(W15+W16,2)+POWER(Y15+Y16,2))/POWER(B14,2)</f>
        <v>7.0045320236161637E-3</v>
      </c>
      <c r="V27" s="213"/>
      <c r="W27" s="213"/>
      <c r="X27" s="214" t="s">
        <v>23</v>
      </c>
      <c r="Y27" s="214"/>
      <c r="Z27" s="210">
        <f>K14*(POWER(W15+W16,2)+POWER(Y15+Y16,2))/(100*B14)</f>
        <v>0.20272502094268874</v>
      </c>
      <c r="AA27" s="210"/>
      <c r="AB27" s="211"/>
      <c r="AC27" s="212">
        <f>I14*(POWER(AE15+AE16,2)+POWER(AG15+AG16,2))/POWER(B14,2)</f>
        <v>9.5344037981517749E-2</v>
      </c>
      <c r="AD27" s="213"/>
      <c r="AE27" s="213"/>
      <c r="AF27" s="214" t="s">
        <v>23</v>
      </c>
      <c r="AG27" s="214"/>
      <c r="AH27" s="210">
        <f>K14*(POWER(AE15+AE16,2)+POWER(AG15+AG16,2))/(100*B14)</f>
        <v>2.7594451751232176</v>
      </c>
      <c r="AI27" s="210"/>
      <c r="AJ27" s="211"/>
      <c r="AK27" s="212">
        <f>I14*(POWER(AM15+AM16,2)+POWER(AO15+AO16,2))/POWER(B14,2)</f>
        <v>4.7894515424779099E-2</v>
      </c>
      <c r="AL27" s="213"/>
      <c r="AM27" s="213"/>
      <c r="AN27" s="214" t="s">
        <v>23</v>
      </c>
      <c r="AO27" s="214"/>
      <c r="AP27" s="210">
        <f>K14*(POWER(AM15+AM16,2)+POWER(AO15+AO16,2))/(100*B14)</f>
        <v>1.3861620747528087</v>
      </c>
      <c r="AQ27" s="210"/>
      <c r="AR27" s="211"/>
      <c r="AS27" s="212">
        <f>I14*(POWER(AU15+AU16,2)+POWER(AW15+AW16,2))/POWER(B14,2)</f>
        <v>6.0156567190066089E-3</v>
      </c>
      <c r="AT27" s="213"/>
      <c r="AU27" s="213"/>
      <c r="AV27" s="214" t="s">
        <v>23</v>
      </c>
      <c r="AW27" s="214"/>
      <c r="AX27" s="210">
        <f>K14*(POWER(AU15+AU16,2)+POWER(AW15+AW16,2))/(100*B14)</f>
        <v>0.1741050123310092</v>
      </c>
      <c r="AY27" s="210"/>
      <c r="AZ27" s="211"/>
    </row>
    <row r="28" spans="1:52" ht="13.5" thickBot="1" x14ac:dyDescent="0.25">
      <c r="A28" s="68"/>
      <c r="B28" s="69"/>
      <c r="C28" s="69"/>
      <c r="D28" s="69"/>
      <c r="E28" s="69"/>
      <c r="F28" s="69"/>
      <c r="G28" s="69"/>
      <c r="H28" s="69"/>
      <c r="I28" s="93" t="s">
        <v>157</v>
      </c>
      <c r="J28" s="63"/>
      <c r="K28" s="63"/>
      <c r="L28" s="94"/>
      <c r="M28" s="95">
        <v>0</v>
      </c>
      <c r="N28" s="95"/>
      <c r="O28" s="95"/>
      <c r="P28" s="96" t="s">
        <v>23</v>
      </c>
      <c r="Q28" s="96"/>
      <c r="R28" s="97">
        <v>0</v>
      </c>
      <c r="S28" s="97"/>
      <c r="T28" s="98"/>
      <c r="U28" s="99">
        <v>0</v>
      </c>
      <c r="V28" s="95"/>
      <c r="W28" s="95"/>
      <c r="X28" s="96" t="s">
        <v>23</v>
      </c>
      <c r="Y28" s="96"/>
      <c r="Z28" s="97">
        <v>0</v>
      </c>
      <c r="AA28" s="97"/>
      <c r="AB28" s="98"/>
      <c r="AC28" s="99">
        <v>0</v>
      </c>
      <c r="AD28" s="95"/>
      <c r="AE28" s="95"/>
      <c r="AF28" s="96" t="s">
        <v>23</v>
      </c>
      <c r="AG28" s="96"/>
      <c r="AH28" s="97">
        <v>0</v>
      </c>
      <c r="AI28" s="97"/>
      <c r="AJ28" s="98"/>
      <c r="AK28" s="99">
        <v>0</v>
      </c>
      <c r="AL28" s="95"/>
      <c r="AM28" s="95"/>
      <c r="AN28" s="96" t="s">
        <v>23</v>
      </c>
      <c r="AO28" s="96"/>
      <c r="AP28" s="97">
        <v>0</v>
      </c>
      <c r="AQ28" s="97"/>
      <c r="AR28" s="98"/>
      <c r="AS28" s="99">
        <v>0</v>
      </c>
      <c r="AT28" s="95"/>
      <c r="AU28" s="95"/>
      <c r="AV28" s="96" t="s">
        <v>23</v>
      </c>
      <c r="AW28" s="96"/>
      <c r="AX28" s="97">
        <v>0</v>
      </c>
      <c r="AY28" s="97"/>
      <c r="AZ28" s="98"/>
    </row>
    <row r="29" spans="1:52" x14ac:dyDescent="0.2">
      <c r="A29" s="100" t="s">
        <v>49</v>
      </c>
      <c r="B29" s="101"/>
      <c r="C29" s="101"/>
      <c r="D29" s="101"/>
      <c r="E29" s="67" t="s">
        <v>24</v>
      </c>
      <c r="F29" s="67"/>
      <c r="G29" s="67"/>
      <c r="H29" s="67"/>
      <c r="I29" s="85" t="s">
        <v>13</v>
      </c>
      <c r="J29" s="86"/>
      <c r="K29" s="86"/>
      <c r="L29" s="87"/>
      <c r="M29" s="107">
        <f>SUM(O7:P8)+C6+M25</f>
        <v>4.3741728278372838</v>
      </c>
      <c r="N29" s="107"/>
      <c r="O29" s="107"/>
      <c r="P29" s="108" t="s">
        <v>23</v>
      </c>
      <c r="Q29" s="108"/>
      <c r="R29" s="109">
        <f>SUM(Q7:R8)+D6+R25</f>
        <v>10.17182315991684</v>
      </c>
      <c r="S29" s="109"/>
      <c r="T29" s="110"/>
      <c r="U29" s="119">
        <f>SUM(W7:X8)+C6+U25</f>
        <v>2.9248557068570213</v>
      </c>
      <c r="V29" s="107"/>
      <c r="W29" s="107"/>
      <c r="X29" s="108" t="s">
        <v>23</v>
      </c>
      <c r="Y29" s="108"/>
      <c r="Z29" s="109">
        <f>SUM(Y7:Z8)+D6+Z25</f>
        <v>3.4417989277886392</v>
      </c>
      <c r="AA29" s="109"/>
      <c r="AB29" s="110"/>
      <c r="AC29" s="119">
        <f>SUM(AE7:AF8)+C6+AC25</f>
        <v>6.5289897235006187</v>
      </c>
      <c r="AD29" s="107"/>
      <c r="AE29" s="107"/>
      <c r="AF29" s="108" t="s">
        <v>23</v>
      </c>
      <c r="AG29" s="108"/>
      <c r="AH29" s="109">
        <f>SUM(AG7:AH8)+D6+AH25</f>
        <v>4.6327298614543535</v>
      </c>
      <c r="AI29" s="109"/>
      <c r="AJ29" s="110"/>
      <c r="AK29" s="119">
        <f>SUM(AM7:AN8)+C6+AK25</f>
        <v>6.5274667615129109</v>
      </c>
      <c r="AL29" s="107"/>
      <c r="AM29" s="107"/>
      <c r="AN29" s="108" t="s">
        <v>23</v>
      </c>
      <c r="AO29" s="108"/>
      <c r="AP29" s="109">
        <f>SUM(AO7:AP8)+D6+AP25</f>
        <v>2.071860640477162</v>
      </c>
      <c r="AQ29" s="109"/>
      <c r="AR29" s="110"/>
      <c r="AS29" s="119">
        <f>SUM(AU7:AV8)+C6+AS25</f>
        <v>3.2844973771086896</v>
      </c>
      <c r="AT29" s="107"/>
      <c r="AU29" s="107"/>
      <c r="AV29" s="108" t="s">
        <v>23</v>
      </c>
      <c r="AW29" s="108"/>
      <c r="AX29" s="109">
        <f>SUM(AW7:AX8)+D6+AX25</f>
        <v>2.3521825635355378</v>
      </c>
      <c r="AY29" s="109"/>
      <c r="AZ29" s="110"/>
    </row>
    <row r="30" spans="1:52" x14ac:dyDescent="0.2">
      <c r="A30" s="102"/>
      <c r="B30" s="103"/>
      <c r="C30" s="103"/>
      <c r="D30" s="103"/>
      <c r="E30" s="106"/>
      <c r="F30" s="106"/>
      <c r="G30" s="106"/>
      <c r="H30" s="106"/>
      <c r="I30" s="111" t="s">
        <v>17</v>
      </c>
      <c r="J30" s="112"/>
      <c r="K30" s="112"/>
      <c r="L30" s="113"/>
      <c r="M30" s="114">
        <f>SUM(O11:P12)+C10+M26</f>
        <v>18.766130960739495</v>
      </c>
      <c r="N30" s="114"/>
      <c r="O30" s="114"/>
      <c r="P30" s="115" t="s">
        <v>23</v>
      </c>
      <c r="Q30" s="115"/>
      <c r="R30" s="116">
        <f>SUM(Q11:R12)+D10+R26</f>
        <v>9.1445576125787742</v>
      </c>
      <c r="S30" s="116"/>
      <c r="T30" s="117"/>
      <c r="U30" s="118">
        <f>SUM(W11:X12)+C10+U26</f>
        <v>9.0434955835395368</v>
      </c>
      <c r="V30" s="114"/>
      <c r="W30" s="114"/>
      <c r="X30" s="115" t="s">
        <v>23</v>
      </c>
      <c r="Y30" s="115"/>
      <c r="Z30" s="116">
        <f>SUM(Y11:Z12)+D10+Z26</f>
        <v>8.8125910195247652</v>
      </c>
      <c r="AA30" s="116"/>
      <c r="AB30" s="117"/>
      <c r="AC30" s="118">
        <f>SUM(AE11:AF12)+C10+AC26</f>
        <v>18.045986972691249</v>
      </c>
      <c r="AD30" s="114"/>
      <c r="AE30" s="114"/>
      <c r="AF30" s="115" t="s">
        <v>23</v>
      </c>
      <c r="AG30" s="115"/>
      <c r="AH30" s="116">
        <f>SUM(AG11:AH12)+D10+AH26</f>
        <v>9.8264556045530327</v>
      </c>
      <c r="AI30" s="116"/>
      <c r="AJ30" s="117"/>
      <c r="AK30" s="118">
        <f>SUM(AM11:AN12)+C10+AK26</f>
        <v>22.367553054376863</v>
      </c>
      <c r="AL30" s="114"/>
      <c r="AM30" s="114"/>
      <c r="AN30" s="115" t="s">
        <v>23</v>
      </c>
      <c r="AO30" s="115"/>
      <c r="AP30" s="116">
        <f>SUM(AO11:AP12)+D10+AP26</f>
        <v>9.1577569053440104</v>
      </c>
      <c r="AQ30" s="116"/>
      <c r="AR30" s="117"/>
      <c r="AS30" s="118">
        <f>SUM(AU11:AV12)+C10+AS26</f>
        <v>10.123235011189342</v>
      </c>
      <c r="AT30" s="114"/>
      <c r="AU30" s="114"/>
      <c r="AV30" s="115" t="s">
        <v>23</v>
      </c>
      <c r="AW30" s="115"/>
      <c r="AX30" s="116">
        <f>SUM(AW11:AX12)+D10+AX26</f>
        <v>5.1442106649559971</v>
      </c>
      <c r="AY30" s="116"/>
      <c r="AZ30" s="117"/>
    </row>
    <row r="31" spans="1:52" x14ac:dyDescent="0.2">
      <c r="A31" s="102"/>
      <c r="B31" s="103"/>
      <c r="C31" s="103"/>
      <c r="D31" s="103"/>
      <c r="E31" s="106"/>
      <c r="F31" s="106"/>
      <c r="G31" s="106"/>
      <c r="H31" s="106"/>
      <c r="I31" s="111" t="s">
        <v>156</v>
      </c>
      <c r="J31" s="112"/>
      <c r="K31" s="112"/>
      <c r="L31" s="113"/>
      <c r="M31" s="114">
        <f>SUM(O15:P16)+C14+M27</f>
        <v>18.107693860515607</v>
      </c>
      <c r="N31" s="114"/>
      <c r="O31" s="114"/>
      <c r="P31" s="115" t="s">
        <v>23</v>
      </c>
      <c r="Q31" s="115"/>
      <c r="R31" s="116">
        <f>SUM(Q15:R16)+D14+R27</f>
        <v>18.542456637264252</v>
      </c>
      <c r="S31" s="116"/>
      <c r="T31" s="117"/>
      <c r="U31" s="118">
        <f>SUM(W15:X16)+C14+U27</f>
        <v>9.6860049171292264</v>
      </c>
      <c r="V31" s="114"/>
      <c r="W31" s="114"/>
      <c r="X31" s="115" t="s">
        <v>23</v>
      </c>
      <c r="Y31" s="115"/>
      <c r="Z31" s="116">
        <f>SUM(Y15:Z16)+D14+Z27</f>
        <v>8.3147252181148534</v>
      </c>
      <c r="AA31" s="116"/>
      <c r="AB31" s="117"/>
      <c r="AC31" s="118">
        <f>SUM(AE15:AF16)+C14+AC27</f>
        <v>21.774343946249971</v>
      </c>
      <c r="AD31" s="114"/>
      <c r="AE31" s="114"/>
      <c r="AF31" s="115" t="s">
        <v>23</v>
      </c>
      <c r="AG31" s="115"/>
      <c r="AH31" s="116">
        <f>SUM(AG15:AH16)+D14+AH27</f>
        <v>43.271445944499973</v>
      </c>
      <c r="AI31" s="116"/>
      <c r="AJ31" s="117"/>
      <c r="AK31" s="118">
        <f>SUM(AM15:AN16)+C14+AK27</f>
        <v>21.126894519060663</v>
      </c>
      <c r="AL31" s="114"/>
      <c r="AM31" s="114"/>
      <c r="AN31" s="115" t="s">
        <v>23</v>
      </c>
      <c r="AO31" s="115"/>
      <c r="AP31" s="116">
        <f>SUM(AO15:AP16)+D14+AP27</f>
        <v>26.298162462659835</v>
      </c>
      <c r="AQ31" s="116"/>
      <c r="AR31" s="117"/>
      <c r="AS31" s="118">
        <f>SUM(AU15:AV16)+C14+AS27</f>
        <v>7.8850158510897534</v>
      </c>
      <c r="AT31" s="114"/>
      <c r="AU31" s="114"/>
      <c r="AV31" s="115" t="s">
        <v>23</v>
      </c>
      <c r="AW31" s="115"/>
      <c r="AX31" s="116">
        <f>SUM(AW15:AX16)+D14+AX27</f>
        <v>8.8861051141357432</v>
      </c>
      <c r="AY31" s="116"/>
      <c r="AZ31" s="117"/>
    </row>
    <row r="32" spans="1:52" x14ac:dyDescent="0.2">
      <c r="A32" s="102"/>
      <c r="B32" s="103"/>
      <c r="C32" s="103"/>
      <c r="D32" s="103"/>
      <c r="E32" s="106"/>
      <c r="F32" s="106"/>
      <c r="G32" s="106"/>
      <c r="H32" s="106"/>
      <c r="I32" s="111" t="s">
        <v>157</v>
      </c>
      <c r="J32" s="112"/>
      <c r="K32" s="112"/>
      <c r="L32" s="113"/>
      <c r="M32" s="114">
        <v>0</v>
      </c>
      <c r="N32" s="114"/>
      <c r="O32" s="114"/>
      <c r="P32" s="115" t="s">
        <v>23</v>
      </c>
      <c r="Q32" s="115"/>
      <c r="R32" s="116">
        <v>0</v>
      </c>
      <c r="S32" s="116"/>
      <c r="T32" s="117"/>
      <c r="U32" s="118">
        <v>0</v>
      </c>
      <c r="V32" s="114"/>
      <c r="W32" s="114"/>
      <c r="X32" s="115" t="s">
        <v>23</v>
      </c>
      <c r="Y32" s="115"/>
      <c r="Z32" s="116">
        <v>0</v>
      </c>
      <c r="AA32" s="116"/>
      <c r="AB32" s="117"/>
      <c r="AC32" s="118">
        <v>0</v>
      </c>
      <c r="AD32" s="114"/>
      <c r="AE32" s="114"/>
      <c r="AF32" s="115" t="s">
        <v>23</v>
      </c>
      <c r="AG32" s="115"/>
      <c r="AH32" s="116">
        <v>0</v>
      </c>
      <c r="AI32" s="116"/>
      <c r="AJ32" s="117"/>
      <c r="AK32" s="118">
        <v>0</v>
      </c>
      <c r="AL32" s="114"/>
      <c r="AM32" s="114"/>
      <c r="AN32" s="115" t="s">
        <v>23</v>
      </c>
      <c r="AO32" s="115"/>
      <c r="AP32" s="116">
        <v>0</v>
      </c>
      <c r="AQ32" s="116"/>
      <c r="AR32" s="117"/>
      <c r="AS32" s="118">
        <v>0</v>
      </c>
      <c r="AT32" s="114"/>
      <c r="AU32" s="114"/>
      <c r="AV32" s="115" t="s">
        <v>23</v>
      </c>
      <c r="AW32" s="115"/>
      <c r="AX32" s="116">
        <v>0</v>
      </c>
      <c r="AY32" s="116"/>
      <c r="AZ32" s="117"/>
    </row>
    <row r="33" spans="1:52" ht="13.5" thickBot="1" x14ac:dyDescent="0.25">
      <c r="A33" s="104"/>
      <c r="B33" s="105"/>
      <c r="C33" s="105"/>
      <c r="D33" s="105"/>
      <c r="E33" s="69"/>
      <c r="F33" s="69"/>
      <c r="G33" s="69"/>
      <c r="H33" s="69"/>
      <c r="I33" s="120" t="s">
        <v>25</v>
      </c>
      <c r="J33" s="121"/>
      <c r="K33" s="121"/>
      <c r="L33" s="122"/>
      <c r="M33" s="123">
        <f>SUM(M29,M30,M31,M32)</f>
        <v>41.247997649092383</v>
      </c>
      <c r="N33" s="123"/>
      <c r="O33" s="123"/>
      <c r="P33" s="124" t="s">
        <v>23</v>
      </c>
      <c r="Q33" s="124"/>
      <c r="R33" s="125">
        <f>SUM(R29,R30,R31,R32)</f>
        <v>37.858837409759865</v>
      </c>
      <c r="S33" s="125"/>
      <c r="T33" s="126"/>
      <c r="U33" s="127">
        <f>SUM(U29,U30,U31,U32)</f>
        <v>21.654356207525787</v>
      </c>
      <c r="V33" s="123"/>
      <c r="W33" s="123"/>
      <c r="X33" s="124" t="s">
        <v>23</v>
      </c>
      <c r="Y33" s="124"/>
      <c r="Z33" s="125">
        <f>SUM(Z29,Z30,Z31,Z32)</f>
        <v>20.569115165428258</v>
      </c>
      <c r="AA33" s="125"/>
      <c r="AB33" s="126"/>
      <c r="AC33" s="127">
        <f>SUM(AC29,AC30,AC31,AC32)</f>
        <v>46.349320642441839</v>
      </c>
      <c r="AD33" s="123"/>
      <c r="AE33" s="123"/>
      <c r="AF33" s="124" t="s">
        <v>23</v>
      </c>
      <c r="AG33" s="124"/>
      <c r="AH33" s="125">
        <f>SUM(AH29,AH30,AH31,AH32)</f>
        <v>57.730631410507357</v>
      </c>
      <c r="AI33" s="125"/>
      <c r="AJ33" s="126"/>
      <c r="AK33" s="127">
        <f>SUM(AK29,AK30,AK31,AK32)</f>
        <v>50.021914334950438</v>
      </c>
      <c r="AL33" s="123"/>
      <c r="AM33" s="123"/>
      <c r="AN33" s="124" t="s">
        <v>23</v>
      </c>
      <c r="AO33" s="124"/>
      <c r="AP33" s="125">
        <f>SUM(AP29,AP30,AP31,AP32)</f>
        <v>37.52778000848101</v>
      </c>
      <c r="AQ33" s="125"/>
      <c r="AR33" s="126"/>
      <c r="AS33" s="127">
        <f>SUM(AS29,AS30,AS31,AS32)</f>
        <v>21.292748239387784</v>
      </c>
      <c r="AT33" s="123"/>
      <c r="AU33" s="123"/>
      <c r="AV33" s="124" t="s">
        <v>23</v>
      </c>
      <c r="AW33" s="124"/>
      <c r="AX33" s="125">
        <f>SUM(AX29,AX30,AX31,AX32)</f>
        <v>16.382498342627279</v>
      </c>
      <c r="AY33" s="125"/>
      <c r="AZ33" s="126"/>
    </row>
    <row r="34" spans="1:52" ht="30" customHeight="1" thickBot="1" x14ac:dyDescent="0.25">
      <c r="A34" s="128" t="s">
        <v>26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</row>
    <row r="35" spans="1:52" ht="15.75" customHeight="1" thickBot="1" x14ac:dyDescent="0.25">
      <c r="A35" s="129" t="s">
        <v>5</v>
      </c>
      <c r="B35" s="130"/>
      <c r="C35" s="130" t="s">
        <v>1</v>
      </c>
      <c r="D35" s="130"/>
      <c r="E35" s="130" t="s">
        <v>27</v>
      </c>
      <c r="F35" s="130"/>
      <c r="G35" s="130"/>
      <c r="H35" s="130"/>
      <c r="I35" s="130"/>
      <c r="J35" s="130"/>
      <c r="K35" s="130"/>
      <c r="L35" s="131"/>
      <c r="M35" s="29" t="s">
        <v>28</v>
      </c>
      <c r="N35" s="132"/>
      <c r="O35" s="132"/>
      <c r="P35" s="132"/>
      <c r="Q35" s="132"/>
      <c r="R35" s="132"/>
      <c r="S35" s="132"/>
      <c r="T35" s="32"/>
      <c r="U35" s="29" t="s">
        <v>28</v>
      </c>
      <c r="V35" s="132"/>
      <c r="W35" s="132"/>
      <c r="X35" s="132"/>
      <c r="Y35" s="132"/>
      <c r="Z35" s="132"/>
      <c r="AA35" s="132"/>
      <c r="AB35" s="32"/>
      <c r="AC35" s="29" t="s">
        <v>28</v>
      </c>
      <c r="AD35" s="132"/>
      <c r="AE35" s="132"/>
      <c r="AF35" s="132"/>
      <c r="AG35" s="132"/>
      <c r="AH35" s="132"/>
      <c r="AI35" s="132"/>
      <c r="AJ35" s="32"/>
      <c r="AK35" s="29" t="s">
        <v>28</v>
      </c>
      <c r="AL35" s="132"/>
      <c r="AM35" s="132"/>
      <c r="AN35" s="132"/>
      <c r="AO35" s="132"/>
      <c r="AP35" s="132"/>
      <c r="AQ35" s="132"/>
      <c r="AR35" s="32"/>
      <c r="AS35" s="29" t="s">
        <v>28</v>
      </c>
      <c r="AT35" s="132"/>
      <c r="AU35" s="132"/>
      <c r="AV35" s="132"/>
      <c r="AW35" s="132"/>
      <c r="AX35" s="132"/>
      <c r="AY35" s="132"/>
      <c r="AZ35" s="32"/>
    </row>
    <row r="36" spans="1:52" x14ac:dyDescent="0.2">
      <c r="A36" s="33">
        <v>110</v>
      </c>
      <c r="B36" s="34"/>
      <c r="C36" s="34" t="s">
        <v>154</v>
      </c>
      <c r="D36" s="34"/>
      <c r="E36" s="35" t="s">
        <v>81</v>
      </c>
      <c r="F36" s="35"/>
      <c r="G36" s="35"/>
      <c r="H36" s="35"/>
      <c r="I36" s="35"/>
      <c r="J36" s="35"/>
      <c r="K36" s="35"/>
      <c r="L36" s="71"/>
      <c r="M36" s="133">
        <v>115</v>
      </c>
      <c r="N36" s="134"/>
      <c r="O36" s="134"/>
      <c r="P36" s="134"/>
      <c r="Q36" s="134"/>
      <c r="R36" s="134"/>
      <c r="S36" s="134"/>
      <c r="T36" s="135"/>
      <c r="U36" s="133">
        <v>114</v>
      </c>
      <c r="V36" s="134"/>
      <c r="W36" s="134"/>
      <c r="X36" s="134"/>
      <c r="Y36" s="134"/>
      <c r="Z36" s="134"/>
      <c r="AA36" s="134"/>
      <c r="AB36" s="135"/>
      <c r="AC36" s="133">
        <v>115</v>
      </c>
      <c r="AD36" s="134"/>
      <c r="AE36" s="134"/>
      <c r="AF36" s="134"/>
      <c r="AG36" s="134"/>
      <c r="AH36" s="134"/>
      <c r="AI36" s="134"/>
      <c r="AJ36" s="135"/>
      <c r="AK36" s="133">
        <v>115</v>
      </c>
      <c r="AL36" s="134"/>
      <c r="AM36" s="134"/>
      <c r="AN36" s="134"/>
      <c r="AO36" s="134"/>
      <c r="AP36" s="134"/>
      <c r="AQ36" s="134"/>
      <c r="AR36" s="135"/>
      <c r="AS36" s="133">
        <v>115</v>
      </c>
      <c r="AT36" s="134"/>
      <c r="AU36" s="134"/>
      <c r="AV36" s="134"/>
      <c r="AW36" s="134"/>
      <c r="AX36" s="134"/>
      <c r="AY36" s="134"/>
      <c r="AZ36" s="135"/>
    </row>
    <row r="37" spans="1:52" x14ac:dyDescent="0.2">
      <c r="A37" s="54">
        <v>110</v>
      </c>
      <c r="B37" s="55"/>
      <c r="C37" s="55" t="s">
        <v>155</v>
      </c>
      <c r="D37" s="55"/>
      <c r="E37" s="56" t="s">
        <v>82</v>
      </c>
      <c r="F37" s="56"/>
      <c r="G37" s="56"/>
      <c r="H37" s="56"/>
      <c r="I37" s="56"/>
      <c r="J37" s="56"/>
      <c r="K37" s="56"/>
      <c r="L37" s="136"/>
      <c r="M37" s="137">
        <v>115</v>
      </c>
      <c r="N37" s="138"/>
      <c r="O37" s="138"/>
      <c r="P37" s="138"/>
      <c r="Q37" s="138"/>
      <c r="R37" s="138"/>
      <c r="S37" s="138"/>
      <c r="T37" s="139"/>
      <c r="U37" s="137">
        <v>114</v>
      </c>
      <c r="V37" s="138"/>
      <c r="W37" s="138"/>
      <c r="X37" s="138"/>
      <c r="Y37" s="138"/>
      <c r="Z37" s="138"/>
      <c r="AA37" s="138"/>
      <c r="AB37" s="139"/>
      <c r="AC37" s="137">
        <v>115</v>
      </c>
      <c r="AD37" s="138"/>
      <c r="AE37" s="138"/>
      <c r="AF37" s="138"/>
      <c r="AG37" s="138"/>
      <c r="AH37" s="138"/>
      <c r="AI37" s="138"/>
      <c r="AJ37" s="139"/>
      <c r="AK37" s="137">
        <v>115</v>
      </c>
      <c r="AL37" s="138"/>
      <c r="AM37" s="138"/>
      <c r="AN37" s="138"/>
      <c r="AO37" s="138"/>
      <c r="AP37" s="138"/>
      <c r="AQ37" s="138"/>
      <c r="AR37" s="139"/>
      <c r="AS37" s="137">
        <v>115</v>
      </c>
      <c r="AT37" s="138"/>
      <c r="AU37" s="138"/>
      <c r="AV37" s="138"/>
      <c r="AW37" s="138"/>
      <c r="AX37" s="138"/>
      <c r="AY37" s="138"/>
      <c r="AZ37" s="139"/>
    </row>
    <row r="38" spans="1:52" x14ac:dyDescent="0.2">
      <c r="A38" s="54">
        <v>10</v>
      </c>
      <c r="B38" s="55"/>
      <c r="C38" s="55" t="s">
        <v>14</v>
      </c>
      <c r="D38" s="55"/>
      <c r="E38" s="56" t="s">
        <v>161</v>
      </c>
      <c r="F38" s="56"/>
      <c r="G38" s="56"/>
      <c r="H38" s="56"/>
      <c r="I38" s="56"/>
      <c r="J38" s="56"/>
      <c r="K38" s="56"/>
      <c r="L38" s="136"/>
      <c r="M38" s="137">
        <v>10.300000190734863</v>
      </c>
      <c r="N38" s="138"/>
      <c r="O38" s="138"/>
      <c r="P38" s="138"/>
      <c r="Q38" s="138"/>
      <c r="R38" s="138"/>
      <c r="S38" s="138"/>
      <c r="T38" s="139"/>
      <c r="U38" s="137">
        <v>10.399999618530273</v>
      </c>
      <c r="V38" s="138"/>
      <c r="W38" s="138"/>
      <c r="X38" s="138"/>
      <c r="Y38" s="138"/>
      <c r="Z38" s="138"/>
      <c r="AA38" s="138"/>
      <c r="AB38" s="139"/>
      <c r="AC38" s="137">
        <v>10.5</v>
      </c>
      <c r="AD38" s="138"/>
      <c r="AE38" s="138"/>
      <c r="AF38" s="138"/>
      <c r="AG38" s="138"/>
      <c r="AH38" s="138"/>
      <c r="AI38" s="138"/>
      <c r="AJ38" s="139"/>
      <c r="AK38" s="137">
        <v>10.5</v>
      </c>
      <c r="AL38" s="138"/>
      <c r="AM38" s="138"/>
      <c r="AN38" s="138"/>
      <c r="AO38" s="138"/>
      <c r="AP38" s="138"/>
      <c r="AQ38" s="138"/>
      <c r="AR38" s="139"/>
      <c r="AS38" s="137">
        <v>10.5</v>
      </c>
      <c r="AT38" s="138"/>
      <c r="AU38" s="138"/>
      <c r="AV38" s="138"/>
      <c r="AW38" s="138"/>
      <c r="AX38" s="138"/>
      <c r="AY38" s="138"/>
      <c r="AZ38" s="139"/>
    </row>
    <row r="39" spans="1:52" x14ac:dyDescent="0.2">
      <c r="A39" s="54">
        <v>10</v>
      </c>
      <c r="B39" s="55"/>
      <c r="C39" s="55" t="s">
        <v>18</v>
      </c>
      <c r="D39" s="55"/>
      <c r="E39" s="56" t="s">
        <v>163</v>
      </c>
      <c r="F39" s="56"/>
      <c r="G39" s="56"/>
      <c r="H39" s="56"/>
      <c r="I39" s="56"/>
      <c r="J39" s="56"/>
      <c r="K39" s="56"/>
      <c r="L39" s="136"/>
      <c r="M39" s="137">
        <v>10.5</v>
      </c>
      <c r="N39" s="138"/>
      <c r="O39" s="138"/>
      <c r="P39" s="138"/>
      <c r="Q39" s="138"/>
      <c r="R39" s="138"/>
      <c r="S39" s="138"/>
      <c r="T39" s="139"/>
      <c r="U39" s="137">
        <v>10.399999618530273</v>
      </c>
      <c r="V39" s="138"/>
      <c r="W39" s="138"/>
      <c r="X39" s="138"/>
      <c r="Y39" s="138"/>
      <c r="Z39" s="138"/>
      <c r="AA39" s="138"/>
      <c r="AB39" s="139"/>
      <c r="AC39" s="137">
        <v>10.5</v>
      </c>
      <c r="AD39" s="138"/>
      <c r="AE39" s="138"/>
      <c r="AF39" s="138"/>
      <c r="AG39" s="138"/>
      <c r="AH39" s="138"/>
      <c r="AI39" s="138"/>
      <c r="AJ39" s="139"/>
      <c r="AK39" s="137">
        <v>10.5</v>
      </c>
      <c r="AL39" s="138"/>
      <c r="AM39" s="138"/>
      <c r="AN39" s="138"/>
      <c r="AO39" s="138"/>
      <c r="AP39" s="138"/>
      <c r="AQ39" s="138"/>
      <c r="AR39" s="139"/>
      <c r="AS39" s="137">
        <v>10.5</v>
      </c>
      <c r="AT39" s="138"/>
      <c r="AU39" s="138"/>
      <c r="AV39" s="138"/>
      <c r="AW39" s="138"/>
      <c r="AX39" s="138"/>
      <c r="AY39" s="138"/>
      <c r="AZ39" s="139"/>
    </row>
    <row r="40" spans="1:52" x14ac:dyDescent="0.2">
      <c r="A40" s="54">
        <v>10</v>
      </c>
      <c r="B40" s="55"/>
      <c r="C40" s="55" t="s">
        <v>127</v>
      </c>
      <c r="D40" s="55"/>
      <c r="E40" s="56" t="s">
        <v>162</v>
      </c>
      <c r="F40" s="56"/>
      <c r="G40" s="56"/>
      <c r="H40" s="56"/>
      <c r="I40" s="56"/>
      <c r="J40" s="56"/>
      <c r="K40" s="56"/>
      <c r="L40" s="136"/>
      <c r="M40" s="137">
        <v>10.399999618530273</v>
      </c>
      <c r="N40" s="138"/>
      <c r="O40" s="138"/>
      <c r="P40" s="138"/>
      <c r="Q40" s="138"/>
      <c r="R40" s="138"/>
      <c r="S40" s="138"/>
      <c r="T40" s="139"/>
      <c r="U40" s="137">
        <v>10.399999618530273</v>
      </c>
      <c r="V40" s="138"/>
      <c r="W40" s="138"/>
      <c r="X40" s="138"/>
      <c r="Y40" s="138"/>
      <c r="Z40" s="138"/>
      <c r="AA40" s="138"/>
      <c r="AB40" s="139"/>
      <c r="AC40" s="137">
        <v>10.5</v>
      </c>
      <c r="AD40" s="138"/>
      <c r="AE40" s="138"/>
      <c r="AF40" s="138"/>
      <c r="AG40" s="138"/>
      <c r="AH40" s="138"/>
      <c r="AI40" s="138"/>
      <c r="AJ40" s="139"/>
      <c r="AK40" s="137">
        <v>10.5</v>
      </c>
      <c r="AL40" s="138"/>
      <c r="AM40" s="138"/>
      <c r="AN40" s="138"/>
      <c r="AO40" s="138"/>
      <c r="AP40" s="138"/>
      <c r="AQ40" s="138"/>
      <c r="AR40" s="139"/>
      <c r="AS40" s="137">
        <v>10.5</v>
      </c>
      <c r="AT40" s="138"/>
      <c r="AU40" s="138"/>
      <c r="AV40" s="138"/>
      <c r="AW40" s="138"/>
      <c r="AX40" s="138"/>
      <c r="AY40" s="138"/>
      <c r="AZ40" s="139"/>
    </row>
    <row r="41" spans="1:52" x14ac:dyDescent="0.2">
      <c r="A41" s="54">
        <v>10</v>
      </c>
      <c r="B41" s="55"/>
      <c r="C41" s="55" t="s">
        <v>128</v>
      </c>
      <c r="D41" s="55"/>
      <c r="E41" s="56" t="s">
        <v>164</v>
      </c>
      <c r="F41" s="56"/>
      <c r="G41" s="56"/>
      <c r="H41" s="56"/>
      <c r="I41" s="56"/>
      <c r="J41" s="56"/>
      <c r="K41" s="56"/>
      <c r="L41" s="136"/>
      <c r="M41" s="137">
        <v>10.399999618530273</v>
      </c>
      <c r="N41" s="138"/>
      <c r="O41" s="138"/>
      <c r="P41" s="138"/>
      <c r="Q41" s="138"/>
      <c r="R41" s="138"/>
      <c r="S41" s="138"/>
      <c r="T41" s="139"/>
      <c r="U41" s="137">
        <v>10.5</v>
      </c>
      <c r="V41" s="138"/>
      <c r="W41" s="138"/>
      <c r="X41" s="138"/>
      <c r="Y41" s="138"/>
      <c r="Z41" s="138"/>
      <c r="AA41" s="138"/>
      <c r="AB41" s="139"/>
      <c r="AC41" s="137">
        <v>10.399999618530273</v>
      </c>
      <c r="AD41" s="138"/>
      <c r="AE41" s="138"/>
      <c r="AF41" s="138"/>
      <c r="AG41" s="138"/>
      <c r="AH41" s="138"/>
      <c r="AI41" s="138"/>
      <c r="AJ41" s="139"/>
      <c r="AK41" s="137">
        <v>10.5</v>
      </c>
      <c r="AL41" s="138"/>
      <c r="AM41" s="138"/>
      <c r="AN41" s="138"/>
      <c r="AO41" s="138"/>
      <c r="AP41" s="138"/>
      <c r="AQ41" s="138"/>
      <c r="AR41" s="139"/>
      <c r="AS41" s="137">
        <v>10.5</v>
      </c>
      <c r="AT41" s="138"/>
      <c r="AU41" s="138"/>
      <c r="AV41" s="138"/>
      <c r="AW41" s="138"/>
      <c r="AX41" s="138"/>
      <c r="AY41" s="138"/>
      <c r="AZ41" s="139"/>
    </row>
    <row r="42" spans="1:52" x14ac:dyDescent="0.2">
      <c r="A42" s="54">
        <v>6</v>
      </c>
      <c r="B42" s="55"/>
      <c r="C42" s="55" t="s">
        <v>14</v>
      </c>
      <c r="D42" s="55"/>
      <c r="E42" s="56" t="s">
        <v>129</v>
      </c>
      <c r="F42" s="56"/>
      <c r="G42" s="56"/>
      <c r="H42" s="56"/>
      <c r="I42" s="56"/>
      <c r="J42" s="56"/>
      <c r="K42" s="56"/>
      <c r="L42" s="136"/>
      <c r="M42" s="137">
        <v>6.4000000953674316</v>
      </c>
      <c r="N42" s="138"/>
      <c r="O42" s="138"/>
      <c r="P42" s="138"/>
      <c r="Q42" s="138"/>
      <c r="R42" s="138"/>
      <c r="S42" s="138"/>
      <c r="T42" s="139"/>
      <c r="U42" s="137">
        <v>6.4000000953674316</v>
      </c>
      <c r="V42" s="138"/>
      <c r="W42" s="138"/>
      <c r="X42" s="138"/>
      <c r="Y42" s="138"/>
      <c r="Z42" s="138"/>
      <c r="AA42" s="138"/>
      <c r="AB42" s="139"/>
      <c r="AC42" s="137">
        <v>6.4000000953674316</v>
      </c>
      <c r="AD42" s="138"/>
      <c r="AE42" s="138"/>
      <c r="AF42" s="138"/>
      <c r="AG42" s="138"/>
      <c r="AH42" s="138"/>
      <c r="AI42" s="138"/>
      <c r="AJ42" s="139"/>
      <c r="AK42" s="137">
        <v>6.4000000953674316</v>
      </c>
      <c r="AL42" s="138"/>
      <c r="AM42" s="138"/>
      <c r="AN42" s="138"/>
      <c r="AO42" s="138"/>
      <c r="AP42" s="138"/>
      <c r="AQ42" s="138"/>
      <c r="AR42" s="139"/>
      <c r="AS42" s="137">
        <v>6.4000000953674316</v>
      </c>
      <c r="AT42" s="138"/>
      <c r="AU42" s="138"/>
      <c r="AV42" s="138"/>
      <c r="AW42" s="138"/>
      <c r="AX42" s="138"/>
      <c r="AY42" s="138"/>
      <c r="AZ42" s="139"/>
    </row>
    <row r="43" spans="1:52" x14ac:dyDescent="0.2">
      <c r="A43" s="54">
        <v>6</v>
      </c>
      <c r="B43" s="55"/>
      <c r="C43" s="55" t="s">
        <v>18</v>
      </c>
      <c r="D43" s="55"/>
      <c r="E43" s="56" t="s">
        <v>131</v>
      </c>
      <c r="F43" s="56"/>
      <c r="G43" s="56"/>
      <c r="H43" s="56"/>
      <c r="I43" s="56"/>
      <c r="J43" s="56"/>
      <c r="K43" s="56"/>
      <c r="L43" s="136"/>
      <c r="M43" s="137">
        <v>6.4000000953674316</v>
      </c>
      <c r="N43" s="138"/>
      <c r="O43" s="138"/>
      <c r="P43" s="138"/>
      <c r="Q43" s="138"/>
      <c r="R43" s="138"/>
      <c r="S43" s="138"/>
      <c r="T43" s="139"/>
      <c r="U43" s="137">
        <v>6.4000000953674316</v>
      </c>
      <c r="V43" s="138"/>
      <c r="W43" s="138"/>
      <c r="X43" s="138"/>
      <c r="Y43" s="138"/>
      <c r="Z43" s="138"/>
      <c r="AA43" s="138"/>
      <c r="AB43" s="139"/>
      <c r="AC43" s="137">
        <v>6.4000000953674316</v>
      </c>
      <c r="AD43" s="138"/>
      <c r="AE43" s="138"/>
      <c r="AF43" s="138"/>
      <c r="AG43" s="138"/>
      <c r="AH43" s="138"/>
      <c r="AI43" s="138"/>
      <c r="AJ43" s="139"/>
      <c r="AK43" s="137">
        <v>6.4000000953674316</v>
      </c>
      <c r="AL43" s="138"/>
      <c r="AM43" s="138"/>
      <c r="AN43" s="138"/>
      <c r="AO43" s="138"/>
      <c r="AP43" s="138"/>
      <c r="AQ43" s="138"/>
      <c r="AR43" s="139"/>
      <c r="AS43" s="137">
        <v>6.4000000953674316</v>
      </c>
      <c r="AT43" s="138"/>
      <c r="AU43" s="138"/>
      <c r="AV43" s="138"/>
      <c r="AW43" s="138"/>
      <c r="AX43" s="138"/>
      <c r="AY43" s="138"/>
      <c r="AZ43" s="139"/>
    </row>
    <row r="44" spans="1:52" x14ac:dyDescent="0.2">
      <c r="A44" s="54">
        <v>6</v>
      </c>
      <c r="B44" s="55"/>
      <c r="C44" s="55" t="s">
        <v>127</v>
      </c>
      <c r="D44" s="55"/>
      <c r="E44" s="56" t="s">
        <v>130</v>
      </c>
      <c r="F44" s="56"/>
      <c r="G44" s="56"/>
      <c r="H44" s="56"/>
      <c r="I44" s="56"/>
      <c r="J44" s="56"/>
      <c r="K44" s="56"/>
      <c r="L44" s="136"/>
      <c r="M44" s="137">
        <v>6.4000000953674316</v>
      </c>
      <c r="N44" s="138"/>
      <c r="O44" s="138"/>
      <c r="P44" s="138"/>
      <c r="Q44" s="138"/>
      <c r="R44" s="138"/>
      <c r="S44" s="138"/>
      <c r="T44" s="139"/>
      <c r="U44" s="137">
        <v>6.4000000953674316</v>
      </c>
      <c r="V44" s="138"/>
      <c r="W44" s="138"/>
      <c r="X44" s="138"/>
      <c r="Y44" s="138"/>
      <c r="Z44" s="138"/>
      <c r="AA44" s="138"/>
      <c r="AB44" s="139"/>
      <c r="AC44" s="137">
        <v>6.4000000953674316</v>
      </c>
      <c r="AD44" s="138"/>
      <c r="AE44" s="138"/>
      <c r="AF44" s="138"/>
      <c r="AG44" s="138"/>
      <c r="AH44" s="138"/>
      <c r="AI44" s="138"/>
      <c r="AJ44" s="139"/>
      <c r="AK44" s="137">
        <v>6.4000000953674316</v>
      </c>
      <c r="AL44" s="138"/>
      <c r="AM44" s="138"/>
      <c r="AN44" s="138"/>
      <c r="AO44" s="138"/>
      <c r="AP44" s="138"/>
      <c r="AQ44" s="138"/>
      <c r="AR44" s="139"/>
      <c r="AS44" s="137">
        <v>6.3000001907348633</v>
      </c>
      <c r="AT44" s="138"/>
      <c r="AU44" s="138"/>
      <c r="AV44" s="138"/>
      <c r="AW44" s="138"/>
      <c r="AX44" s="138"/>
      <c r="AY44" s="138"/>
      <c r="AZ44" s="139"/>
    </row>
    <row r="45" spans="1:52" ht="13.5" thickBot="1" x14ac:dyDescent="0.25">
      <c r="A45" s="140">
        <v>6</v>
      </c>
      <c r="B45" s="141"/>
      <c r="C45" s="141" t="s">
        <v>128</v>
      </c>
      <c r="D45" s="141"/>
      <c r="E45" s="78" t="s">
        <v>132</v>
      </c>
      <c r="F45" s="78"/>
      <c r="G45" s="78"/>
      <c r="H45" s="78"/>
      <c r="I45" s="78"/>
      <c r="J45" s="78"/>
      <c r="K45" s="78"/>
      <c r="L45" s="79"/>
      <c r="M45" s="142">
        <v>6.3000001907348633</v>
      </c>
      <c r="N45" s="143"/>
      <c r="O45" s="143"/>
      <c r="P45" s="143"/>
      <c r="Q45" s="143"/>
      <c r="R45" s="143"/>
      <c r="S45" s="143"/>
      <c r="T45" s="144"/>
      <c r="U45" s="142">
        <v>6.4000000953674316</v>
      </c>
      <c r="V45" s="143"/>
      <c r="W45" s="143"/>
      <c r="X45" s="143"/>
      <c r="Y45" s="143"/>
      <c r="Z45" s="143"/>
      <c r="AA45" s="143"/>
      <c r="AB45" s="144"/>
      <c r="AC45" s="142">
        <v>6.4000000953674316</v>
      </c>
      <c r="AD45" s="143"/>
      <c r="AE45" s="143"/>
      <c r="AF45" s="143"/>
      <c r="AG45" s="143"/>
      <c r="AH45" s="143"/>
      <c r="AI45" s="143"/>
      <c r="AJ45" s="144"/>
      <c r="AK45" s="142">
        <v>6.4000000953674316</v>
      </c>
      <c r="AL45" s="143"/>
      <c r="AM45" s="143"/>
      <c r="AN45" s="143"/>
      <c r="AO45" s="143"/>
      <c r="AP45" s="143"/>
      <c r="AQ45" s="143"/>
      <c r="AR45" s="144"/>
      <c r="AS45" s="142">
        <v>6.3000001907348633</v>
      </c>
      <c r="AT45" s="143"/>
      <c r="AU45" s="143"/>
      <c r="AV45" s="143"/>
      <c r="AW45" s="143"/>
      <c r="AX45" s="143"/>
      <c r="AY45" s="143"/>
      <c r="AZ45" s="144"/>
    </row>
    <row r="46" spans="1:52" ht="30" customHeight="1" thickBot="1" x14ac:dyDescent="0.25">
      <c r="A46" s="128" t="s">
        <v>31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</row>
    <row r="47" spans="1:52" ht="15" customHeight="1" x14ac:dyDescent="0.2">
      <c r="A47" s="145" t="s">
        <v>1</v>
      </c>
      <c r="B47" s="146"/>
      <c r="C47" s="146"/>
      <c r="D47" s="146"/>
      <c r="E47" s="146" t="s">
        <v>32</v>
      </c>
      <c r="F47" s="146"/>
      <c r="G47" s="146" t="s">
        <v>33</v>
      </c>
      <c r="H47" s="146"/>
      <c r="I47" s="146" t="s">
        <v>34</v>
      </c>
      <c r="J47" s="146"/>
      <c r="K47" s="146" t="s">
        <v>35</v>
      </c>
      <c r="L47" s="149"/>
      <c r="M47" s="66" t="s">
        <v>9</v>
      </c>
      <c r="N47" s="150"/>
      <c r="O47" s="152" t="s">
        <v>10</v>
      </c>
      <c r="P47" s="67"/>
      <c r="Q47" s="150"/>
      <c r="R47" s="152" t="s">
        <v>11</v>
      </c>
      <c r="S47" s="67"/>
      <c r="T47" s="154"/>
      <c r="U47" s="66" t="s">
        <v>9</v>
      </c>
      <c r="V47" s="150"/>
      <c r="W47" s="152" t="s">
        <v>10</v>
      </c>
      <c r="X47" s="67"/>
      <c r="Y47" s="150"/>
      <c r="Z47" s="152" t="s">
        <v>11</v>
      </c>
      <c r="AA47" s="67"/>
      <c r="AB47" s="154"/>
      <c r="AC47" s="66" t="s">
        <v>9</v>
      </c>
      <c r="AD47" s="150"/>
      <c r="AE47" s="152" t="s">
        <v>10</v>
      </c>
      <c r="AF47" s="67"/>
      <c r="AG47" s="150"/>
      <c r="AH47" s="152" t="s">
        <v>11</v>
      </c>
      <c r="AI47" s="67"/>
      <c r="AJ47" s="154"/>
      <c r="AK47" s="66" t="s">
        <v>9</v>
      </c>
      <c r="AL47" s="150"/>
      <c r="AM47" s="152" t="s">
        <v>10</v>
      </c>
      <c r="AN47" s="67"/>
      <c r="AO47" s="150"/>
      <c r="AP47" s="152" t="s">
        <v>11</v>
      </c>
      <c r="AQ47" s="67"/>
      <c r="AR47" s="154"/>
      <c r="AS47" s="66" t="s">
        <v>9</v>
      </c>
      <c r="AT47" s="150"/>
      <c r="AU47" s="152" t="s">
        <v>10</v>
      </c>
      <c r="AV47" s="67"/>
      <c r="AW47" s="150"/>
      <c r="AX47" s="152" t="s">
        <v>11</v>
      </c>
      <c r="AY47" s="67"/>
      <c r="AZ47" s="154"/>
    </row>
    <row r="48" spans="1:52" ht="15.75" customHeight="1" thickBot="1" x14ac:dyDescent="0.25">
      <c r="A48" s="147"/>
      <c r="B48" s="148"/>
      <c r="C48" s="148"/>
      <c r="D48" s="148"/>
      <c r="E48" s="21" t="s">
        <v>36</v>
      </c>
      <c r="F48" s="21" t="s">
        <v>37</v>
      </c>
      <c r="G48" s="21" t="s">
        <v>36</v>
      </c>
      <c r="H48" s="21" t="s">
        <v>37</v>
      </c>
      <c r="I48" s="21" t="s">
        <v>36</v>
      </c>
      <c r="J48" s="21" t="s">
        <v>37</v>
      </c>
      <c r="K48" s="21" t="s">
        <v>36</v>
      </c>
      <c r="L48" s="2" t="s">
        <v>37</v>
      </c>
      <c r="M48" s="68"/>
      <c r="N48" s="151"/>
      <c r="O48" s="153"/>
      <c r="P48" s="69"/>
      <c r="Q48" s="151"/>
      <c r="R48" s="153"/>
      <c r="S48" s="69"/>
      <c r="T48" s="155"/>
      <c r="U48" s="68"/>
      <c r="V48" s="151"/>
      <c r="W48" s="153"/>
      <c r="X48" s="69"/>
      <c r="Y48" s="151"/>
      <c r="Z48" s="153"/>
      <c r="AA48" s="69"/>
      <c r="AB48" s="155"/>
      <c r="AC48" s="68"/>
      <c r="AD48" s="151"/>
      <c r="AE48" s="153"/>
      <c r="AF48" s="69"/>
      <c r="AG48" s="151"/>
      <c r="AH48" s="153"/>
      <c r="AI48" s="69"/>
      <c r="AJ48" s="155"/>
      <c r="AK48" s="68"/>
      <c r="AL48" s="151"/>
      <c r="AM48" s="153"/>
      <c r="AN48" s="69"/>
      <c r="AO48" s="151"/>
      <c r="AP48" s="153"/>
      <c r="AQ48" s="69"/>
      <c r="AR48" s="155"/>
      <c r="AS48" s="68"/>
      <c r="AT48" s="151"/>
      <c r="AU48" s="153"/>
      <c r="AV48" s="69"/>
      <c r="AW48" s="151"/>
      <c r="AX48" s="153"/>
      <c r="AY48" s="69"/>
      <c r="AZ48" s="155"/>
    </row>
    <row r="49" spans="1:52" x14ac:dyDescent="0.2">
      <c r="A49" s="156" t="s">
        <v>165</v>
      </c>
      <c r="B49" s="157"/>
      <c r="C49" s="157"/>
      <c r="D49" s="157"/>
      <c r="E49" s="158"/>
      <c r="F49" s="158"/>
      <c r="G49" s="158"/>
      <c r="H49" s="158"/>
      <c r="I49" s="158"/>
      <c r="J49" s="158"/>
      <c r="K49" s="158"/>
      <c r="L49" s="159"/>
      <c r="M49" s="160"/>
      <c r="N49" s="161"/>
      <c r="O49" s="162"/>
      <c r="P49" s="162"/>
      <c r="Q49" s="162"/>
      <c r="R49" s="162"/>
      <c r="S49" s="162"/>
      <c r="T49" s="163"/>
      <c r="U49" s="160"/>
      <c r="V49" s="161"/>
      <c r="W49" s="162"/>
      <c r="X49" s="162"/>
      <c r="Y49" s="162"/>
      <c r="Z49" s="162"/>
      <c r="AA49" s="162"/>
      <c r="AB49" s="163"/>
      <c r="AC49" s="160"/>
      <c r="AD49" s="161"/>
      <c r="AE49" s="162"/>
      <c r="AF49" s="162"/>
      <c r="AG49" s="162"/>
      <c r="AH49" s="162"/>
      <c r="AI49" s="162"/>
      <c r="AJ49" s="163"/>
      <c r="AK49" s="160"/>
      <c r="AL49" s="161"/>
      <c r="AM49" s="162"/>
      <c r="AN49" s="162"/>
      <c r="AO49" s="162"/>
      <c r="AP49" s="162"/>
      <c r="AQ49" s="162"/>
      <c r="AR49" s="163"/>
      <c r="AS49" s="160"/>
      <c r="AT49" s="161"/>
      <c r="AU49" s="162"/>
      <c r="AV49" s="162"/>
      <c r="AW49" s="162"/>
      <c r="AX49" s="162"/>
      <c r="AY49" s="162"/>
      <c r="AZ49" s="163"/>
    </row>
    <row r="50" spans="1:52" x14ac:dyDescent="0.2">
      <c r="A50" s="168" t="s">
        <v>166</v>
      </c>
      <c r="B50" s="169"/>
      <c r="C50" s="169"/>
      <c r="D50" s="169"/>
      <c r="E50" s="17"/>
      <c r="F50" s="17"/>
      <c r="G50" s="17"/>
      <c r="H50" s="17"/>
      <c r="I50" s="17"/>
      <c r="J50" s="17"/>
      <c r="K50" s="17"/>
      <c r="L50" s="3"/>
      <c r="M50" s="166">
        <f>M6</f>
        <v>55.58859010922756</v>
      </c>
      <c r="N50" s="167"/>
      <c r="O50" s="164">
        <f>-O6</f>
        <v>-4.3741728278372838</v>
      </c>
      <c r="P50" s="164"/>
      <c r="Q50" s="164"/>
      <c r="R50" s="164">
        <f>-Q6</f>
        <v>-10.17182315991684</v>
      </c>
      <c r="S50" s="164"/>
      <c r="T50" s="165"/>
      <c r="U50" s="166">
        <f>U6</f>
        <v>22.874820920945158</v>
      </c>
      <c r="V50" s="167"/>
      <c r="W50" s="164">
        <f>-W6</f>
        <v>-2.9248557068570213</v>
      </c>
      <c r="X50" s="164"/>
      <c r="Y50" s="164"/>
      <c r="Z50" s="164">
        <f>-Y6</f>
        <v>-3.4417989277886392</v>
      </c>
      <c r="AA50" s="164"/>
      <c r="AB50" s="165"/>
      <c r="AC50" s="166">
        <f>AC6</f>
        <v>40.191693404819461</v>
      </c>
      <c r="AD50" s="167"/>
      <c r="AE50" s="164">
        <f>-AE6</f>
        <v>-6.5289897235006187</v>
      </c>
      <c r="AF50" s="164"/>
      <c r="AG50" s="164"/>
      <c r="AH50" s="164">
        <f>-AG6</f>
        <v>-4.6327298614543535</v>
      </c>
      <c r="AI50" s="164"/>
      <c r="AJ50" s="165"/>
      <c r="AK50" s="166">
        <f>AK6</f>
        <v>34.381905249712887</v>
      </c>
      <c r="AL50" s="167"/>
      <c r="AM50" s="164">
        <f>-AM6</f>
        <v>-6.5274667615129109</v>
      </c>
      <c r="AN50" s="164"/>
      <c r="AO50" s="164"/>
      <c r="AP50" s="164">
        <f>-AO6</f>
        <v>-2.071860640477162</v>
      </c>
      <c r="AQ50" s="164"/>
      <c r="AR50" s="165"/>
      <c r="AS50" s="166">
        <f>AS6</f>
        <v>20.281997960536096</v>
      </c>
      <c r="AT50" s="167"/>
      <c r="AU50" s="164">
        <f>-AU6</f>
        <v>-3.2844973771086896</v>
      </c>
      <c r="AV50" s="164"/>
      <c r="AW50" s="164"/>
      <c r="AX50" s="164">
        <f>-AW6</f>
        <v>-2.3521825635355378</v>
      </c>
      <c r="AY50" s="164"/>
      <c r="AZ50" s="165"/>
    </row>
    <row r="51" spans="1:52" x14ac:dyDescent="0.2">
      <c r="A51" s="168" t="s">
        <v>167</v>
      </c>
      <c r="B51" s="169"/>
      <c r="C51" s="169"/>
      <c r="D51" s="169"/>
      <c r="E51" s="17"/>
      <c r="F51" s="17"/>
      <c r="G51" s="17"/>
      <c r="H51" s="17"/>
      <c r="I51" s="17"/>
      <c r="J51" s="17"/>
      <c r="K51" s="17"/>
      <c r="L51" s="3"/>
      <c r="M51" s="166">
        <f>M14</f>
        <v>130.11664342836059</v>
      </c>
      <c r="N51" s="167"/>
      <c r="O51" s="164">
        <f>-O14</f>
        <v>-18.107693860515607</v>
      </c>
      <c r="P51" s="164"/>
      <c r="Q51" s="164"/>
      <c r="R51" s="164">
        <f>-Q14</f>
        <v>-18.542456637264252</v>
      </c>
      <c r="S51" s="164"/>
      <c r="T51" s="165"/>
      <c r="U51" s="166">
        <f>U14</f>
        <v>64.64964783273814</v>
      </c>
      <c r="V51" s="167"/>
      <c r="W51" s="164">
        <f>-W14</f>
        <v>-9.6860049171292264</v>
      </c>
      <c r="X51" s="164"/>
      <c r="Y51" s="164"/>
      <c r="Z51" s="164">
        <f>-Y14</f>
        <v>-8.3147252181148534</v>
      </c>
      <c r="AA51" s="164"/>
      <c r="AB51" s="165"/>
      <c r="AC51" s="166">
        <f>AC14</f>
        <v>243.19549255107773</v>
      </c>
      <c r="AD51" s="167"/>
      <c r="AE51" s="164">
        <f>-AE14</f>
        <v>-21.774343946249971</v>
      </c>
      <c r="AF51" s="164"/>
      <c r="AG51" s="164"/>
      <c r="AH51" s="164">
        <f>-AG14</f>
        <v>-43.271445944499973</v>
      </c>
      <c r="AI51" s="164"/>
      <c r="AJ51" s="165"/>
      <c r="AK51" s="166">
        <f>AK14</f>
        <v>169.35617146983569</v>
      </c>
      <c r="AL51" s="167"/>
      <c r="AM51" s="164">
        <f>-AM14</f>
        <v>-21.126894519060663</v>
      </c>
      <c r="AN51" s="164"/>
      <c r="AO51" s="164"/>
      <c r="AP51" s="164">
        <f>-AO14</f>
        <v>-26.298162462659835</v>
      </c>
      <c r="AQ51" s="164"/>
      <c r="AR51" s="165"/>
      <c r="AS51" s="166">
        <f>AS14</f>
        <v>59.643202746078764</v>
      </c>
      <c r="AT51" s="167"/>
      <c r="AU51" s="164">
        <f>-AU14</f>
        <v>-7.8850158510897534</v>
      </c>
      <c r="AV51" s="164"/>
      <c r="AW51" s="164"/>
      <c r="AX51" s="164">
        <f>-AW14</f>
        <v>-8.8861051141357432</v>
      </c>
      <c r="AY51" s="164"/>
      <c r="AZ51" s="165"/>
    </row>
    <row r="52" spans="1:52" x14ac:dyDescent="0.2">
      <c r="A52" s="168" t="s">
        <v>212</v>
      </c>
      <c r="B52" s="169"/>
      <c r="C52" s="169"/>
      <c r="D52" s="169"/>
      <c r="E52" s="17"/>
      <c r="F52" s="17"/>
      <c r="G52" s="17"/>
      <c r="H52" s="17"/>
      <c r="I52" s="17"/>
      <c r="J52" s="17"/>
      <c r="K52" s="17"/>
      <c r="L52" s="3"/>
      <c r="M52" s="166" t="s">
        <v>96</v>
      </c>
      <c r="N52" s="167"/>
      <c r="O52" s="164">
        <v>0</v>
      </c>
      <c r="P52" s="164"/>
      <c r="Q52" s="164"/>
      <c r="R52" s="164">
        <v>0</v>
      </c>
      <c r="S52" s="164"/>
      <c r="T52" s="165"/>
      <c r="U52" s="166" t="s">
        <v>96</v>
      </c>
      <c r="V52" s="167"/>
      <c r="W52" s="164">
        <v>0</v>
      </c>
      <c r="X52" s="164"/>
      <c r="Y52" s="164"/>
      <c r="Z52" s="164">
        <v>0</v>
      </c>
      <c r="AA52" s="164"/>
      <c r="AB52" s="165"/>
      <c r="AC52" s="166" t="s">
        <v>96</v>
      </c>
      <c r="AD52" s="167"/>
      <c r="AE52" s="164">
        <v>0</v>
      </c>
      <c r="AF52" s="164"/>
      <c r="AG52" s="164"/>
      <c r="AH52" s="164">
        <v>0</v>
      </c>
      <c r="AI52" s="164"/>
      <c r="AJ52" s="165"/>
      <c r="AK52" s="166" t="s">
        <v>96</v>
      </c>
      <c r="AL52" s="167"/>
      <c r="AM52" s="164">
        <v>0</v>
      </c>
      <c r="AN52" s="164"/>
      <c r="AO52" s="164"/>
      <c r="AP52" s="164">
        <v>0</v>
      </c>
      <c r="AQ52" s="164"/>
      <c r="AR52" s="165"/>
      <c r="AS52" s="166" t="s">
        <v>96</v>
      </c>
      <c r="AT52" s="167"/>
      <c r="AU52" s="164">
        <v>0</v>
      </c>
      <c r="AV52" s="164"/>
      <c r="AW52" s="164"/>
      <c r="AX52" s="164">
        <v>0</v>
      </c>
      <c r="AY52" s="164"/>
      <c r="AZ52" s="165"/>
    </row>
    <row r="53" spans="1:52" x14ac:dyDescent="0.2">
      <c r="A53" s="168" t="s">
        <v>213</v>
      </c>
      <c r="B53" s="169"/>
      <c r="C53" s="169"/>
      <c r="D53" s="169"/>
      <c r="E53" s="17"/>
      <c r="F53" s="17"/>
      <c r="G53" s="17"/>
      <c r="H53" s="17"/>
      <c r="I53" s="17"/>
      <c r="J53" s="17"/>
      <c r="K53" s="17"/>
      <c r="L53" s="3"/>
      <c r="M53" s="198">
        <f>IF(OR(M36=0,S6=0),0,ABS(1000*O53/(SQRT(3)*M36*S6)))</f>
        <v>352.93673790474298</v>
      </c>
      <c r="N53" s="199"/>
      <c r="O53" s="200">
        <v>27.771999359130859</v>
      </c>
      <c r="P53" s="200"/>
      <c r="Q53" s="200"/>
      <c r="R53" s="200">
        <v>0.94999998807907104</v>
      </c>
      <c r="S53" s="200"/>
      <c r="T53" s="209"/>
      <c r="U53" s="198">
        <f>IF(OR(U36=0,AA6=0),0,ABS(1000*W53/(SQRT(3)*U36*AA6)))</f>
        <v>261.31762618330748</v>
      </c>
      <c r="V53" s="199"/>
      <c r="W53" s="200">
        <v>33.412998199462891</v>
      </c>
      <c r="X53" s="200"/>
      <c r="Y53" s="200"/>
      <c r="Z53" s="200">
        <v>14.458000183105469</v>
      </c>
      <c r="AA53" s="200"/>
      <c r="AB53" s="209"/>
      <c r="AC53" s="198">
        <f>IF(OR(AC36=0,AI6=0),0,ABS(1000*AE53/(SQRT(3)*AC36*AI6)))</f>
        <v>204.92933315962625</v>
      </c>
      <c r="AD53" s="199"/>
      <c r="AE53" s="200">
        <v>33.290000915527344</v>
      </c>
      <c r="AF53" s="200"/>
      <c r="AG53" s="200"/>
      <c r="AH53" s="200">
        <v>12.442999839782715</v>
      </c>
      <c r="AI53" s="200"/>
      <c r="AJ53" s="209"/>
      <c r="AK53" s="198">
        <f>IF(OR(AK36=0,AQ6=0),0,ABS(1000*AM53/(SQRT(3)*AK36*AQ6)))</f>
        <v>167.46746585741079</v>
      </c>
      <c r="AL53" s="199"/>
      <c r="AM53" s="200">
        <v>31.794000625610352</v>
      </c>
      <c r="AN53" s="200"/>
      <c r="AO53" s="200"/>
      <c r="AP53" s="200">
        <v>9.8819999694824219</v>
      </c>
      <c r="AQ53" s="200"/>
      <c r="AR53" s="209"/>
      <c r="AS53" s="198">
        <f>IF(OR(AS36=0,AY6=0),0,ABS(1000*AU53/(SQRT(3)*AS36*AY6)))</f>
        <v>174.75444821773749</v>
      </c>
      <c r="AT53" s="199"/>
      <c r="AU53" s="200">
        <v>28.299999237060547</v>
      </c>
      <c r="AV53" s="200"/>
      <c r="AW53" s="200"/>
      <c r="AX53" s="200">
        <v>2.4719998836517334</v>
      </c>
      <c r="AY53" s="200"/>
      <c r="AZ53" s="209"/>
    </row>
    <row r="54" spans="1:52" x14ac:dyDescent="0.2">
      <c r="A54" s="168" t="s">
        <v>214</v>
      </c>
      <c r="B54" s="169"/>
      <c r="C54" s="169"/>
      <c r="D54" s="169"/>
      <c r="E54" s="17"/>
      <c r="F54" s="17"/>
      <c r="G54" s="17"/>
      <c r="H54" s="17"/>
      <c r="I54" s="17"/>
      <c r="J54" s="17"/>
      <c r="K54" s="17"/>
      <c r="L54" s="3"/>
      <c r="M54" s="198">
        <f>IF(OR(M36=0,S6=0),0,ABS(1000*O54/(SQRT(3)*M36*S6)))</f>
        <v>14.754413325481369</v>
      </c>
      <c r="N54" s="199"/>
      <c r="O54" s="200">
        <v>-1.1610000133514404</v>
      </c>
      <c r="P54" s="200"/>
      <c r="Q54" s="200"/>
      <c r="R54" s="200">
        <v>12.935999870300293</v>
      </c>
      <c r="S54" s="200"/>
      <c r="T54" s="209"/>
      <c r="U54" s="198">
        <f>IF(OR(U36=0,AA6=0),0,ABS(1000*W54/(SQRT(3)*U36*AA6)))</f>
        <v>12.24743125931893</v>
      </c>
      <c r="V54" s="199"/>
      <c r="W54" s="200">
        <v>-1.5659999847412109</v>
      </c>
      <c r="X54" s="200"/>
      <c r="Y54" s="200"/>
      <c r="Z54" s="200">
        <v>7.250999927520752</v>
      </c>
      <c r="AA54" s="200"/>
      <c r="AB54" s="209"/>
      <c r="AC54" s="198">
        <f>IF(OR(AC36=0,AI6=0),0,ABS(1000*AE54/(SQRT(3)*AC36*AI6)))</f>
        <v>1.7298029029763911</v>
      </c>
      <c r="AD54" s="199"/>
      <c r="AE54" s="200">
        <v>-0.28099998831748962</v>
      </c>
      <c r="AF54" s="200"/>
      <c r="AG54" s="200"/>
      <c r="AH54" s="200">
        <v>9.5389995574951172</v>
      </c>
      <c r="AI54" s="200"/>
      <c r="AJ54" s="209"/>
      <c r="AK54" s="198">
        <f>IF(OR(AK36=0,AQ6=0),0,ABS(1000*AM54/(SQRT(3)*AK36*AQ6)))</f>
        <v>0.73741727554003955</v>
      </c>
      <c r="AL54" s="199"/>
      <c r="AM54" s="200">
        <v>0.14000000059604645</v>
      </c>
      <c r="AN54" s="200"/>
      <c r="AO54" s="200"/>
      <c r="AP54" s="200">
        <v>10.260000228881836</v>
      </c>
      <c r="AQ54" s="200"/>
      <c r="AR54" s="209"/>
      <c r="AS54" s="198">
        <f>IF(OR(AS36=0,AY6=0),0,ABS(1000*AU54/(SQRT(3)*AS36*AY6)))</f>
        <v>18.691933581259569</v>
      </c>
      <c r="AT54" s="199"/>
      <c r="AU54" s="200">
        <v>-3.0269999504089355</v>
      </c>
      <c r="AV54" s="200"/>
      <c r="AW54" s="200"/>
      <c r="AX54" s="200">
        <v>8.5710000991821289</v>
      </c>
      <c r="AY54" s="200"/>
      <c r="AZ54" s="209"/>
    </row>
    <row r="55" spans="1:52" ht="13.5" thickBot="1" x14ac:dyDescent="0.25">
      <c r="A55" s="171" t="s">
        <v>170</v>
      </c>
      <c r="B55" s="172"/>
      <c r="C55" s="172"/>
      <c r="D55" s="172"/>
      <c r="E55" s="173"/>
      <c r="F55" s="173"/>
      <c r="G55" s="173"/>
      <c r="H55" s="173"/>
      <c r="I55" s="173"/>
      <c r="J55" s="173"/>
      <c r="K55" s="173"/>
      <c r="L55" s="174"/>
      <c r="M55" s="84"/>
      <c r="N55" s="175"/>
      <c r="O55" s="82">
        <f>SUM(O50:Q54)</f>
        <v>4.1291326574265277</v>
      </c>
      <c r="P55" s="82"/>
      <c r="Q55" s="82"/>
      <c r="R55" s="82">
        <f>SUM(R50:T54)</f>
        <v>-14.828279938801728</v>
      </c>
      <c r="S55" s="82"/>
      <c r="T55" s="176"/>
      <c r="U55" s="84"/>
      <c r="V55" s="175"/>
      <c r="W55" s="82">
        <f>SUM(W50:Y54)</f>
        <v>19.236137590735432</v>
      </c>
      <c r="X55" s="82"/>
      <c r="Y55" s="82"/>
      <c r="Z55" s="82">
        <f>SUM(Z50:AB54)</f>
        <v>9.9524759647227281</v>
      </c>
      <c r="AA55" s="82"/>
      <c r="AB55" s="176"/>
      <c r="AC55" s="84"/>
      <c r="AD55" s="175"/>
      <c r="AE55" s="82">
        <f>SUM(AE50:AG54)</f>
        <v>4.7056672574592646</v>
      </c>
      <c r="AF55" s="82"/>
      <c r="AG55" s="82"/>
      <c r="AH55" s="82">
        <f>SUM(AH50:AJ54)</f>
        <v>-25.922176408676492</v>
      </c>
      <c r="AI55" s="82"/>
      <c r="AJ55" s="176"/>
      <c r="AK55" s="84"/>
      <c r="AL55" s="175"/>
      <c r="AM55" s="82">
        <f>SUM(AM50:AO54)</f>
        <v>4.2796393456328232</v>
      </c>
      <c r="AN55" s="82"/>
      <c r="AO55" s="82"/>
      <c r="AP55" s="82">
        <f>SUM(AP50:AR54)</f>
        <v>-8.2280229047727396</v>
      </c>
      <c r="AQ55" s="82"/>
      <c r="AR55" s="176"/>
      <c r="AS55" s="84"/>
      <c r="AT55" s="175"/>
      <c r="AU55" s="82">
        <f>SUM(AU50:AW54)</f>
        <v>14.103486058453168</v>
      </c>
      <c r="AV55" s="82"/>
      <c r="AW55" s="82"/>
      <c r="AX55" s="82">
        <f>SUM(AX50:AZ54)</f>
        <v>-0.19528769483741826</v>
      </c>
      <c r="AY55" s="82"/>
      <c r="AZ55" s="176"/>
    </row>
    <row r="56" spans="1:52" x14ac:dyDescent="0.2">
      <c r="A56" s="156" t="s">
        <v>171</v>
      </c>
      <c r="B56" s="157"/>
      <c r="C56" s="157"/>
      <c r="D56" s="157"/>
      <c r="E56" s="158"/>
      <c r="F56" s="158"/>
      <c r="G56" s="158"/>
      <c r="H56" s="158"/>
      <c r="I56" s="158"/>
      <c r="J56" s="158"/>
      <c r="K56" s="158"/>
      <c r="L56" s="159"/>
      <c r="M56" s="160"/>
      <c r="N56" s="161"/>
      <c r="O56" s="162"/>
      <c r="P56" s="162"/>
      <c r="Q56" s="162"/>
      <c r="R56" s="162"/>
      <c r="S56" s="162"/>
      <c r="T56" s="163"/>
      <c r="U56" s="160"/>
      <c r="V56" s="161"/>
      <c r="W56" s="162"/>
      <c r="X56" s="162"/>
      <c r="Y56" s="162"/>
      <c r="Z56" s="162"/>
      <c r="AA56" s="162"/>
      <c r="AB56" s="163"/>
      <c r="AC56" s="160"/>
      <c r="AD56" s="161"/>
      <c r="AE56" s="162"/>
      <c r="AF56" s="162"/>
      <c r="AG56" s="162"/>
      <c r="AH56" s="162"/>
      <c r="AI56" s="162"/>
      <c r="AJ56" s="163"/>
      <c r="AK56" s="160"/>
      <c r="AL56" s="161"/>
      <c r="AM56" s="162"/>
      <c r="AN56" s="162"/>
      <c r="AO56" s="162"/>
      <c r="AP56" s="162"/>
      <c r="AQ56" s="162"/>
      <c r="AR56" s="163"/>
      <c r="AS56" s="160"/>
      <c r="AT56" s="161"/>
      <c r="AU56" s="162"/>
      <c r="AV56" s="162"/>
      <c r="AW56" s="162"/>
      <c r="AX56" s="162"/>
      <c r="AY56" s="162"/>
      <c r="AZ56" s="163"/>
    </row>
    <row r="57" spans="1:52" x14ac:dyDescent="0.2">
      <c r="A57" s="168" t="s">
        <v>172</v>
      </c>
      <c r="B57" s="169"/>
      <c r="C57" s="169"/>
      <c r="D57" s="169"/>
      <c r="E57" s="17"/>
      <c r="F57" s="17"/>
      <c r="G57" s="17"/>
      <c r="H57" s="17"/>
      <c r="I57" s="17"/>
      <c r="J57" s="17"/>
      <c r="K57" s="17"/>
      <c r="L57" s="3"/>
      <c r="M57" s="166">
        <f>M10</f>
        <v>104.80462877234157</v>
      </c>
      <c r="N57" s="167"/>
      <c r="O57" s="164">
        <f>-O10</f>
        <v>-18.766130960739495</v>
      </c>
      <c r="P57" s="164"/>
      <c r="Q57" s="164"/>
      <c r="R57" s="164">
        <f>-Q10</f>
        <v>-9.1445576125787742</v>
      </c>
      <c r="S57" s="164"/>
      <c r="T57" s="165"/>
      <c r="U57" s="166">
        <f>U10</f>
        <v>63.950230734941975</v>
      </c>
      <c r="V57" s="167"/>
      <c r="W57" s="164">
        <f>-W10</f>
        <v>-9.0434955835395368</v>
      </c>
      <c r="X57" s="164"/>
      <c r="Y57" s="164"/>
      <c r="Z57" s="164">
        <f>-Y10</f>
        <v>-8.8125910195247652</v>
      </c>
      <c r="AA57" s="164"/>
      <c r="AB57" s="165"/>
      <c r="AC57" s="166">
        <f>AC10</f>
        <v>103.15952318063297</v>
      </c>
      <c r="AD57" s="167"/>
      <c r="AE57" s="164">
        <f>-AE10</f>
        <v>-18.045986972691249</v>
      </c>
      <c r="AF57" s="164"/>
      <c r="AG57" s="164"/>
      <c r="AH57" s="164">
        <f>-AG10</f>
        <v>-9.8264556045530327</v>
      </c>
      <c r="AI57" s="164"/>
      <c r="AJ57" s="165"/>
      <c r="AK57" s="166">
        <f>AK10</f>
        <v>121.34220397070133</v>
      </c>
      <c r="AL57" s="167"/>
      <c r="AM57" s="164">
        <f>-AM10</f>
        <v>-22.367553054376863</v>
      </c>
      <c r="AN57" s="164"/>
      <c r="AO57" s="164"/>
      <c r="AP57" s="164">
        <f>-AO10</f>
        <v>-9.1577569053440104</v>
      </c>
      <c r="AQ57" s="164"/>
      <c r="AR57" s="165"/>
      <c r="AS57" s="166">
        <f>AS10</f>
        <v>57.008559137437402</v>
      </c>
      <c r="AT57" s="167"/>
      <c r="AU57" s="164">
        <f>-AU10</f>
        <v>-10.123235011189342</v>
      </c>
      <c r="AV57" s="164"/>
      <c r="AW57" s="164"/>
      <c r="AX57" s="164">
        <f>-AW10</f>
        <v>-5.1442106649559971</v>
      </c>
      <c r="AY57" s="164"/>
      <c r="AZ57" s="165"/>
    </row>
    <row r="58" spans="1:52" x14ac:dyDescent="0.2">
      <c r="A58" s="168" t="s">
        <v>173</v>
      </c>
      <c r="B58" s="169"/>
      <c r="C58" s="169"/>
      <c r="D58" s="169"/>
      <c r="E58" s="17"/>
      <c r="F58" s="17"/>
      <c r="G58" s="17"/>
      <c r="H58" s="17"/>
      <c r="I58" s="17"/>
      <c r="J58" s="17"/>
      <c r="K58" s="17"/>
      <c r="L58" s="3"/>
      <c r="M58" s="166">
        <f>M18</f>
        <v>0</v>
      </c>
      <c r="N58" s="167"/>
      <c r="O58" s="164">
        <f>-O18</f>
        <v>0</v>
      </c>
      <c r="P58" s="164"/>
      <c r="Q58" s="164"/>
      <c r="R58" s="164">
        <f>-Q18</f>
        <v>0</v>
      </c>
      <c r="S58" s="164"/>
      <c r="T58" s="165"/>
      <c r="U58" s="166">
        <f>U18</f>
        <v>0</v>
      </c>
      <c r="V58" s="167"/>
      <c r="W58" s="164">
        <f>-W18</f>
        <v>0</v>
      </c>
      <c r="X58" s="164"/>
      <c r="Y58" s="164"/>
      <c r="Z58" s="164">
        <f>-Y18</f>
        <v>0</v>
      </c>
      <c r="AA58" s="164"/>
      <c r="AB58" s="165"/>
      <c r="AC58" s="166">
        <f>AC18</f>
        <v>0</v>
      </c>
      <c r="AD58" s="167"/>
      <c r="AE58" s="164">
        <f>-AE18</f>
        <v>0</v>
      </c>
      <c r="AF58" s="164"/>
      <c r="AG58" s="164"/>
      <c r="AH58" s="164">
        <f>-AG18</f>
        <v>0</v>
      </c>
      <c r="AI58" s="164"/>
      <c r="AJ58" s="165"/>
      <c r="AK58" s="166">
        <f>AK18</f>
        <v>0</v>
      </c>
      <c r="AL58" s="167"/>
      <c r="AM58" s="164">
        <f>-AM18</f>
        <v>0</v>
      </c>
      <c r="AN58" s="164"/>
      <c r="AO58" s="164"/>
      <c r="AP58" s="164">
        <f>-AO18</f>
        <v>0</v>
      </c>
      <c r="AQ58" s="164"/>
      <c r="AR58" s="165"/>
      <c r="AS58" s="166">
        <f>AS18</f>
        <v>0</v>
      </c>
      <c r="AT58" s="167"/>
      <c r="AU58" s="164">
        <f>-AU18</f>
        <v>0</v>
      </c>
      <c r="AV58" s="164"/>
      <c r="AW58" s="164"/>
      <c r="AX58" s="164">
        <f>-AW18</f>
        <v>0</v>
      </c>
      <c r="AY58" s="164"/>
      <c r="AZ58" s="165"/>
    </row>
    <row r="59" spans="1:52" x14ac:dyDescent="0.2">
      <c r="A59" s="168" t="s">
        <v>215</v>
      </c>
      <c r="B59" s="169"/>
      <c r="C59" s="169"/>
      <c r="D59" s="169"/>
      <c r="E59" s="17"/>
      <c r="F59" s="17"/>
      <c r="G59" s="17"/>
      <c r="H59" s="17"/>
      <c r="I59" s="17"/>
      <c r="J59" s="17"/>
      <c r="K59" s="17"/>
      <c r="L59" s="3"/>
      <c r="M59" s="166" t="s">
        <v>96</v>
      </c>
      <c r="N59" s="167"/>
      <c r="O59" s="164">
        <v>0</v>
      </c>
      <c r="P59" s="164"/>
      <c r="Q59" s="164"/>
      <c r="R59" s="164">
        <v>0</v>
      </c>
      <c r="S59" s="164"/>
      <c r="T59" s="165"/>
      <c r="U59" s="166" t="s">
        <v>96</v>
      </c>
      <c r="V59" s="167"/>
      <c r="W59" s="164">
        <v>0</v>
      </c>
      <c r="X59" s="164"/>
      <c r="Y59" s="164"/>
      <c r="Z59" s="164">
        <v>0</v>
      </c>
      <c r="AA59" s="164"/>
      <c r="AB59" s="165"/>
      <c r="AC59" s="166" t="s">
        <v>96</v>
      </c>
      <c r="AD59" s="167"/>
      <c r="AE59" s="164">
        <v>0</v>
      </c>
      <c r="AF59" s="164"/>
      <c r="AG59" s="164"/>
      <c r="AH59" s="164">
        <v>0</v>
      </c>
      <c r="AI59" s="164"/>
      <c r="AJ59" s="165"/>
      <c r="AK59" s="166" t="s">
        <v>96</v>
      </c>
      <c r="AL59" s="167"/>
      <c r="AM59" s="164">
        <v>0</v>
      </c>
      <c r="AN59" s="164"/>
      <c r="AO59" s="164"/>
      <c r="AP59" s="164">
        <v>0</v>
      </c>
      <c r="AQ59" s="164"/>
      <c r="AR59" s="165"/>
      <c r="AS59" s="166" t="s">
        <v>96</v>
      </c>
      <c r="AT59" s="167"/>
      <c r="AU59" s="164">
        <v>0</v>
      </c>
      <c r="AV59" s="164"/>
      <c r="AW59" s="164"/>
      <c r="AX59" s="164">
        <v>0</v>
      </c>
      <c r="AY59" s="164"/>
      <c r="AZ59" s="165"/>
    </row>
    <row r="60" spans="1:52" x14ac:dyDescent="0.2">
      <c r="A60" s="168" t="s">
        <v>216</v>
      </c>
      <c r="B60" s="169"/>
      <c r="C60" s="169"/>
      <c r="D60" s="169"/>
      <c r="E60" s="17"/>
      <c r="F60" s="17"/>
      <c r="G60" s="17"/>
      <c r="H60" s="17"/>
      <c r="I60" s="17"/>
      <c r="J60" s="17"/>
      <c r="K60" s="17"/>
      <c r="L60" s="3"/>
      <c r="M60" s="198">
        <f>IF(OR(M37=0,S10=0),0,ABS(1000*O60/(SQRT(3)*M37*S10)))</f>
        <v>2.3567752183407569</v>
      </c>
      <c r="N60" s="199"/>
      <c r="O60" s="200">
        <v>-0.42199999094009399</v>
      </c>
      <c r="P60" s="200"/>
      <c r="Q60" s="200"/>
      <c r="R60" s="200">
        <v>12.63599967956543</v>
      </c>
      <c r="S60" s="200"/>
      <c r="T60" s="209"/>
      <c r="U60" s="198">
        <f>IF(OR(U37=0,AA10=0),0,ABS(1000*W60/(SQRT(3)*U37*AA10)))</f>
        <v>8.2099026920778417</v>
      </c>
      <c r="V60" s="199"/>
      <c r="W60" s="200">
        <v>-1.1610000133514404</v>
      </c>
      <c r="X60" s="200"/>
      <c r="Y60" s="200"/>
      <c r="Z60" s="200">
        <v>6.8810000419616699</v>
      </c>
      <c r="AA60" s="200"/>
      <c r="AB60" s="209"/>
      <c r="AC60" s="198">
        <f>IF(OR(AC37=0,AI10=0),0,ABS(1000*AE60/(SQRT(3)*AC37*AI10)))</f>
        <v>1.6063308065367967</v>
      </c>
      <c r="AD60" s="199"/>
      <c r="AE60" s="200">
        <v>-0.28099998831748962</v>
      </c>
      <c r="AF60" s="200"/>
      <c r="AG60" s="200"/>
      <c r="AH60" s="200">
        <v>9.1689996719360352</v>
      </c>
      <c r="AI60" s="200"/>
      <c r="AJ60" s="209"/>
      <c r="AK60" s="198">
        <f>IF(OR(AK37=0,AQ10=0),0,ABS(1000*AM60/(SQRT(3)*AK37*AQ10)))</f>
        <v>4.4864096265422875</v>
      </c>
      <c r="AL60" s="199"/>
      <c r="AM60" s="200">
        <v>-0.82700002193450928</v>
      </c>
      <c r="AN60" s="200"/>
      <c r="AO60" s="200"/>
      <c r="AP60" s="200">
        <v>9.8199996948242188</v>
      </c>
      <c r="AQ60" s="200"/>
      <c r="AR60" s="209"/>
      <c r="AS60" s="198">
        <f>IF(OR(AS37=0,AY10=0),0,ABS(1000*AU60/(SQRT(3)*AS37*AY10)))</f>
        <v>15.159880811473142</v>
      </c>
      <c r="AT60" s="199"/>
      <c r="AU60" s="200">
        <v>-2.6919999122619629</v>
      </c>
      <c r="AV60" s="200"/>
      <c r="AW60" s="200"/>
      <c r="AX60" s="200">
        <v>8.1840000152587891</v>
      </c>
      <c r="AY60" s="200"/>
      <c r="AZ60" s="209"/>
    </row>
    <row r="61" spans="1:52" ht="13.5" thickBot="1" x14ac:dyDescent="0.25">
      <c r="A61" s="177" t="s">
        <v>175</v>
      </c>
      <c r="B61" s="178"/>
      <c r="C61" s="178"/>
      <c r="D61" s="178"/>
      <c r="E61" s="179"/>
      <c r="F61" s="179"/>
      <c r="G61" s="179"/>
      <c r="H61" s="179"/>
      <c r="I61" s="179"/>
      <c r="J61" s="179"/>
      <c r="K61" s="179"/>
      <c r="L61" s="180"/>
      <c r="M61" s="181"/>
      <c r="N61" s="182"/>
      <c r="O61" s="183">
        <f>SUM(O57:Q60)</f>
        <v>-19.188130951679589</v>
      </c>
      <c r="P61" s="183"/>
      <c r="Q61" s="183"/>
      <c r="R61" s="183">
        <f>SUM(R57:T60)</f>
        <v>3.4914420669866555</v>
      </c>
      <c r="S61" s="183"/>
      <c r="T61" s="184"/>
      <c r="U61" s="181"/>
      <c r="V61" s="182"/>
      <c r="W61" s="183">
        <f>SUM(W57:Y60)</f>
        <v>-10.204495596890977</v>
      </c>
      <c r="X61" s="183"/>
      <c r="Y61" s="183"/>
      <c r="Z61" s="183">
        <f>SUM(Z57:AB60)</f>
        <v>-1.9315909775630953</v>
      </c>
      <c r="AA61" s="183"/>
      <c r="AB61" s="184"/>
      <c r="AC61" s="181"/>
      <c r="AD61" s="182"/>
      <c r="AE61" s="183">
        <f>SUM(AE57:AG60)</f>
        <v>-18.326986961008739</v>
      </c>
      <c r="AF61" s="183"/>
      <c r="AG61" s="183"/>
      <c r="AH61" s="183">
        <f>SUM(AH57:AJ60)</f>
        <v>-0.65745593261699753</v>
      </c>
      <c r="AI61" s="183"/>
      <c r="AJ61" s="184"/>
      <c r="AK61" s="181"/>
      <c r="AL61" s="182"/>
      <c r="AM61" s="183">
        <f>SUM(AM57:AO60)</f>
        <v>-23.194553076311372</v>
      </c>
      <c r="AN61" s="183"/>
      <c r="AO61" s="183"/>
      <c r="AP61" s="183">
        <f>SUM(AP57:AR60)</f>
        <v>0.66224278948020832</v>
      </c>
      <c r="AQ61" s="183"/>
      <c r="AR61" s="184"/>
      <c r="AS61" s="181"/>
      <c r="AT61" s="182"/>
      <c r="AU61" s="183">
        <f>SUM(AU57:AW60)</f>
        <v>-12.815234923451305</v>
      </c>
      <c r="AV61" s="183"/>
      <c r="AW61" s="183"/>
      <c r="AX61" s="183">
        <f>SUM(AX57:AZ60)</f>
        <v>3.039789350302792</v>
      </c>
      <c r="AY61" s="183"/>
      <c r="AZ61" s="184"/>
    </row>
    <row r="62" spans="1:52" ht="13.5" thickBot="1" x14ac:dyDescent="0.25">
      <c r="A62" s="185" t="s">
        <v>176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7"/>
      <c r="M62" s="188"/>
      <c r="N62" s="189"/>
      <c r="O62" s="190">
        <f>SUM(O50:Q54)+SUM(O57:Q60)</f>
        <v>-15.058998294253062</v>
      </c>
      <c r="P62" s="190"/>
      <c r="Q62" s="190"/>
      <c r="R62" s="190">
        <f>SUM(R50:T54)+SUM(R57:T60)</f>
        <v>-11.336837871815073</v>
      </c>
      <c r="S62" s="190"/>
      <c r="T62" s="191"/>
      <c r="U62" s="188"/>
      <c r="V62" s="189"/>
      <c r="W62" s="190">
        <f>SUM(W50:Y54)+SUM(W57:Y60)</f>
        <v>9.0316419938444543</v>
      </c>
      <c r="X62" s="190"/>
      <c r="Y62" s="190"/>
      <c r="Z62" s="190">
        <f>SUM(Z50:AB54)+SUM(Z57:AB60)</f>
        <v>8.0208849871596328</v>
      </c>
      <c r="AA62" s="190"/>
      <c r="AB62" s="191"/>
      <c r="AC62" s="188"/>
      <c r="AD62" s="189"/>
      <c r="AE62" s="190">
        <f>SUM(AE50:AG54)+SUM(AE57:AG60)</f>
        <v>-13.621319703549474</v>
      </c>
      <c r="AF62" s="190"/>
      <c r="AG62" s="190"/>
      <c r="AH62" s="190">
        <f>SUM(AH50:AJ54)+SUM(AH57:AJ60)</f>
        <v>-26.57963234129349</v>
      </c>
      <c r="AI62" s="190"/>
      <c r="AJ62" s="191"/>
      <c r="AK62" s="188"/>
      <c r="AL62" s="189"/>
      <c r="AM62" s="190">
        <f>SUM(AM50:AO54)+SUM(AM57:AO60)</f>
        <v>-18.914913730678549</v>
      </c>
      <c r="AN62" s="190"/>
      <c r="AO62" s="190"/>
      <c r="AP62" s="190">
        <f>SUM(AP50:AR54)+SUM(AP57:AR60)</f>
        <v>-7.5657801152925312</v>
      </c>
      <c r="AQ62" s="190"/>
      <c r="AR62" s="191"/>
      <c r="AS62" s="188"/>
      <c r="AT62" s="189"/>
      <c r="AU62" s="190">
        <f>SUM(AU50:AW54)+SUM(AU57:AW60)</f>
        <v>1.2882511350018628</v>
      </c>
      <c r="AV62" s="190"/>
      <c r="AW62" s="190"/>
      <c r="AX62" s="190">
        <f>SUM(AX50:AZ54)+SUM(AX57:AZ60)</f>
        <v>2.8445016554653737</v>
      </c>
      <c r="AY62" s="190"/>
      <c r="AZ62" s="191"/>
    </row>
    <row r="63" spans="1:52" x14ac:dyDescent="0.2">
      <c r="A63" s="156" t="s">
        <v>50</v>
      </c>
      <c r="B63" s="157"/>
      <c r="C63" s="157"/>
      <c r="D63" s="157"/>
      <c r="E63" s="158"/>
      <c r="F63" s="158"/>
      <c r="G63" s="158"/>
      <c r="H63" s="158"/>
      <c r="I63" s="158"/>
      <c r="J63" s="158"/>
      <c r="K63" s="158"/>
      <c r="L63" s="159"/>
      <c r="M63" s="160"/>
      <c r="N63" s="161"/>
      <c r="O63" s="162"/>
      <c r="P63" s="162"/>
      <c r="Q63" s="162"/>
      <c r="R63" s="162"/>
      <c r="S63" s="162"/>
      <c r="T63" s="163"/>
      <c r="U63" s="160"/>
      <c r="V63" s="161"/>
      <c r="W63" s="162"/>
      <c r="X63" s="162"/>
      <c r="Y63" s="162"/>
      <c r="Z63" s="162"/>
      <c r="AA63" s="162"/>
      <c r="AB63" s="163"/>
      <c r="AC63" s="160"/>
      <c r="AD63" s="161"/>
      <c r="AE63" s="162"/>
      <c r="AF63" s="162"/>
      <c r="AG63" s="162"/>
      <c r="AH63" s="162"/>
      <c r="AI63" s="162"/>
      <c r="AJ63" s="163"/>
      <c r="AK63" s="160"/>
      <c r="AL63" s="161"/>
      <c r="AM63" s="162"/>
      <c r="AN63" s="162"/>
      <c r="AO63" s="162"/>
      <c r="AP63" s="162"/>
      <c r="AQ63" s="162"/>
      <c r="AR63" s="163"/>
      <c r="AS63" s="160"/>
      <c r="AT63" s="161"/>
      <c r="AU63" s="162"/>
      <c r="AV63" s="162"/>
      <c r="AW63" s="162"/>
      <c r="AX63" s="162"/>
      <c r="AY63" s="162"/>
      <c r="AZ63" s="163"/>
    </row>
    <row r="64" spans="1:52" x14ac:dyDescent="0.2">
      <c r="A64" s="168" t="s">
        <v>217</v>
      </c>
      <c r="B64" s="169"/>
      <c r="C64" s="169"/>
      <c r="D64" s="169"/>
      <c r="E64" s="17"/>
      <c r="F64" s="17"/>
      <c r="G64" s="17"/>
      <c r="H64" s="17"/>
      <c r="I64" s="17"/>
      <c r="J64" s="17"/>
      <c r="K64" s="17"/>
      <c r="L64" s="3"/>
      <c r="M64" s="166">
        <f>M15</f>
        <v>699.83769217695044</v>
      </c>
      <c r="N64" s="167"/>
      <c r="O64" s="164">
        <f>O15</f>
        <v>7.1999998092651367</v>
      </c>
      <c r="P64" s="164"/>
      <c r="Q64" s="164"/>
      <c r="R64" s="164">
        <f>Q15</f>
        <v>10.199999809265137</v>
      </c>
      <c r="S64" s="164"/>
      <c r="T64" s="165"/>
      <c r="U64" s="166">
        <f>U15</f>
        <v>297.92181862816471</v>
      </c>
      <c r="V64" s="167"/>
      <c r="W64" s="164">
        <f>W15</f>
        <v>4.8000001907348633</v>
      </c>
      <c r="X64" s="164"/>
      <c r="Y64" s="164"/>
      <c r="Z64" s="164">
        <f>Y15</f>
        <v>2.4000000953674316</v>
      </c>
      <c r="AA64" s="164"/>
      <c r="AB64" s="165"/>
      <c r="AC64" s="166">
        <f>AC15</f>
        <v>1560.3941783509476</v>
      </c>
      <c r="AD64" s="167"/>
      <c r="AE64" s="164">
        <f>AE15</f>
        <v>6.5999999046325684</v>
      </c>
      <c r="AF64" s="164"/>
      <c r="AG64" s="164"/>
      <c r="AH64" s="164">
        <f>AG15</f>
        <v>27.600000381469727</v>
      </c>
      <c r="AI64" s="164"/>
      <c r="AJ64" s="165"/>
      <c r="AK64" s="166">
        <f>AK15</f>
        <v>974.78415460320139</v>
      </c>
      <c r="AL64" s="167"/>
      <c r="AM64" s="164">
        <f>AM15</f>
        <v>7.1999998092651367</v>
      </c>
      <c r="AN64" s="164"/>
      <c r="AO64" s="164"/>
      <c r="AP64" s="164">
        <f>AO15</f>
        <v>16.200000762939453</v>
      </c>
      <c r="AQ64" s="164"/>
      <c r="AR64" s="165"/>
      <c r="AS64" s="166">
        <f>AS15</f>
        <v>311.2406686719915</v>
      </c>
      <c r="AT64" s="167"/>
      <c r="AU64" s="164">
        <f>AU15</f>
        <v>3</v>
      </c>
      <c r="AV64" s="164"/>
      <c r="AW64" s="164"/>
      <c r="AX64" s="164">
        <f>AW15</f>
        <v>4.8000001907348633</v>
      </c>
      <c r="AY64" s="164"/>
      <c r="AZ64" s="165"/>
    </row>
    <row r="65" spans="1:52" x14ac:dyDescent="0.2">
      <c r="A65" s="168" t="s">
        <v>218</v>
      </c>
      <c r="B65" s="169"/>
      <c r="C65" s="169"/>
      <c r="D65" s="169"/>
      <c r="E65" s="17"/>
      <c r="F65" s="17"/>
      <c r="G65" s="17"/>
      <c r="H65" s="17"/>
      <c r="I65" s="17"/>
      <c r="J65" s="17"/>
      <c r="K65" s="17"/>
      <c r="L65" s="3"/>
      <c r="M65" s="166" t="s">
        <v>96</v>
      </c>
      <c r="N65" s="167"/>
      <c r="O65" s="164">
        <v>0</v>
      </c>
      <c r="P65" s="164"/>
      <c r="Q65" s="164"/>
      <c r="R65" s="164">
        <v>0</v>
      </c>
      <c r="S65" s="164"/>
      <c r="T65" s="165"/>
      <c r="U65" s="166" t="s">
        <v>96</v>
      </c>
      <c r="V65" s="167"/>
      <c r="W65" s="164">
        <v>0</v>
      </c>
      <c r="X65" s="164"/>
      <c r="Y65" s="164"/>
      <c r="Z65" s="164">
        <v>0</v>
      </c>
      <c r="AA65" s="164"/>
      <c r="AB65" s="165"/>
      <c r="AC65" s="166" t="s">
        <v>96</v>
      </c>
      <c r="AD65" s="167"/>
      <c r="AE65" s="164">
        <v>0</v>
      </c>
      <c r="AF65" s="164"/>
      <c r="AG65" s="164"/>
      <c r="AH65" s="164">
        <v>0</v>
      </c>
      <c r="AI65" s="164"/>
      <c r="AJ65" s="165"/>
      <c r="AK65" s="166" t="s">
        <v>96</v>
      </c>
      <c r="AL65" s="167"/>
      <c r="AM65" s="164">
        <v>0</v>
      </c>
      <c r="AN65" s="164"/>
      <c r="AO65" s="164"/>
      <c r="AP65" s="164">
        <v>0</v>
      </c>
      <c r="AQ65" s="164"/>
      <c r="AR65" s="165"/>
      <c r="AS65" s="166" t="s">
        <v>96</v>
      </c>
      <c r="AT65" s="167"/>
      <c r="AU65" s="164">
        <v>0</v>
      </c>
      <c r="AV65" s="164"/>
      <c r="AW65" s="164"/>
      <c r="AX65" s="164">
        <v>0</v>
      </c>
      <c r="AY65" s="164"/>
      <c r="AZ65" s="165"/>
    </row>
    <row r="66" spans="1:52" x14ac:dyDescent="0.2">
      <c r="A66" s="168" t="s">
        <v>219</v>
      </c>
      <c r="B66" s="169"/>
      <c r="C66" s="169"/>
      <c r="D66" s="169"/>
      <c r="E66" s="17">
        <v>47.8</v>
      </c>
      <c r="F66" s="17">
        <v>0.5</v>
      </c>
      <c r="G66" s="17"/>
      <c r="H66" s="17"/>
      <c r="I66" s="17"/>
      <c r="J66" s="17"/>
      <c r="K66" s="17"/>
      <c r="L66" s="3"/>
      <c r="M66" s="198">
        <f>IF(OR(M38=0,S15=0),0,ABS(1000*O66/(SQRT(3)*M38*S15)))</f>
        <v>72.899761532949839</v>
      </c>
      <c r="N66" s="199"/>
      <c r="O66" s="200">
        <v>-0.75</v>
      </c>
      <c r="P66" s="200"/>
      <c r="Q66" s="200"/>
      <c r="R66" s="48">
        <f>-ABS(O66)*TAN(ACOS(S15))</f>
        <v>-1.0625000082784233</v>
      </c>
      <c r="S66" s="48"/>
      <c r="T66" s="170"/>
      <c r="U66" s="198">
        <f>IF(OR(U38=0,AA15=0),0,ABS(1000*W66/(SQRT(3)*U38*AA15)))</f>
        <v>85.6525191561133</v>
      </c>
      <c r="V66" s="199"/>
      <c r="W66" s="200">
        <v>-1.3799999952316284</v>
      </c>
      <c r="X66" s="200"/>
      <c r="Y66" s="200"/>
      <c r="Z66" s="48">
        <f>-ABS(W66)*TAN(ACOS(AA15))</f>
        <v>-0.68999999761581421</v>
      </c>
      <c r="AA66" s="48"/>
      <c r="AB66" s="170"/>
      <c r="AC66" s="198">
        <f>IF(OR(AC38=0,AI15=0),0,ABS(1000*AE66/(SQRT(3)*AC38*AI15)))</f>
        <v>432.65476584973658</v>
      </c>
      <c r="AD66" s="199"/>
      <c r="AE66" s="200">
        <v>-1.8300000429153442</v>
      </c>
      <c r="AF66" s="200"/>
      <c r="AG66" s="200"/>
      <c r="AH66" s="48">
        <f>-ABS(AE66)*TAN(ACOS(AI15))</f>
        <v>-7.6527276685415275</v>
      </c>
      <c r="AI66" s="48"/>
      <c r="AJ66" s="170"/>
      <c r="AK66" s="198">
        <f>IF(OR(AK38=0,AQ15=0),0,ABS(1000*AM66/(SQRT(3)*AK38*AQ15)))</f>
        <v>231.51124801580627</v>
      </c>
      <c r="AL66" s="199"/>
      <c r="AM66" s="200">
        <v>-1.7100000381469727</v>
      </c>
      <c r="AN66" s="200"/>
      <c r="AO66" s="200"/>
      <c r="AP66" s="48">
        <f>-ABS(AM66)*TAN(ACOS(AQ15))</f>
        <v>-3.8475003689527658</v>
      </c>
      <c r="AQ66" s="48"/>
      <c r="AR66" s="170"/>
      <c r="AS66" s="198">
        <f>IF(OR(AS38=0,AY15=0),0,ABS(1000*AU66/(SQRT(3)*AS38*AY15)))</f>
        <v>18.674440862375072</v>
      </c>
      <c r="AT66" s="199"/>
      <c r="AU66" s="200">
        <v>-0.18000000715255737</v>
      </c>
      <c r="AV66" s="200"/>
      <c r="AW66" s="200"/>
      <c r="AX66" s="48">
        <f>-ABS(AU66)*TAN(ACOS(AY15))</f>
        <v>-0.28800002288818388</v>
      </c>
      <c r="AY66" s="48"/>
      <c r="AZ66" s="170"/>
    </row>
    <row r="67" spans="1:52" x14ac:dyDescent="0.2">
      <c r="A67" s="168" t="s">
        <v>220</v>
      </c>
      <c r="B67" s="169"/>
      <c r="C67" s="169"/>
      <c r="D67" s="169"/>
      <c r="E67" s="17">
        <v>47.8</v>
      </c>
      <c r="F67" s="17">
        <v>0.5</v>
      </c>
      <c r="G67" s="17"/>
      <c r="H67" s="17"/>
      <c r="I67" s="17"/>
      <c r="J67" s="17"/>
      <c r="K67" s="17"/>
      <c r="L67" s="3"/>
      <c r="M67" s="198">
        <f>IF(OR(M38=0,S15=0),0,ABS(1000*O67/(SQRT(3)*M38*S15)))</f>
        <v>72.899761532949839</v>
      </c>
      <c r="N67" s="199"/>
      <c r="O67" s="200">
        <v>-0.75</v>
      </c>
      <c r="P67" s="200"/>
      <c r="Q67" s="200"/>
      <c r="R67" s="48">
        <f>-ABS(O67)*TAN(ACOS(S15))</f>
        <v>-1.0625000082784233</v>
      </c>
      <c r="S67" s="48"/>
      <c r="T67" s="170"/>
      <c r="U67" s="198">
        <f>IF(OR(U38=0,AA15=0),0,ABS(1000*W67/(SQRT(3)*U38*AA15)))</f>
        <v>85.6525191561133</v>
      </c>
      <c r="V67" s="199"/>
      <c r="W67" s="200">
        <v>-1.3799999952316284</v>
      </c>
      <c r="X67" s="200"/>
      <c r="Y67" s="200"/>
      <c r="Z67" s="48">
        <f>-ABS(W67)*TAN(ACOS(AA15))</f>
        <v>-0.68999999761581421</v>
      </c>
      <c r="AA67" s="48"/>
      <c r="AB67" s="170"/>
      <c r="AC67" s="198">
        <f>IF(OR(AC38=0,AI15=0),0,ABS(1000*AE67/(SQRT(3)*AC38*AI15)))</f>
        <v>432.65476584973658</v>
      </c>
      <c r="AD67" s="199"/>
      <c r="AE67" s="200">
        <v>-1.8300000429153442</v>
      </c>
      <c r="AF67" s="200"/>
      <c r="AG67" s="200"/>
      <c r="AH67" s="48">
        <f>-ABS(AE67)*TAN(ACOS(AI15))</f>
        <v>-7.6527276685415275</v>
      </c>
      <c r="AI67" s="48"/>
      <c r="AJ67" s="170"/>
      <c r="AK67" s="198">
        <f>IF(OR(AK38=0,AQ15=0),0,ABS(1000*AM67/(SQRT(3)*AK38*AQ15)))</f>
        <v>231.51124801580627</v>
      </c>
      <c r="AL67" s="199"/>
      <c r="AM67" s="200">
        <v>-1.7100000381469727</v>
      </c>
      <c r="AN67" s="200"/>
      <c r="AO67" s="200"/>
      <c r="AP67" s="48">
        <f>-ABS(AM67)*TAN(ACOS(AQ15))</f>
        <v>-3.8475003689527658</v>
      </c>
      <c r="AQ67" s="48"/>
      <c r="AR67" s="170"/>
      <c r="AS67" s="198">
        <f>IF(OR(AS38=0,AY15=0),0,ABS(1000*AU67/(SQRT(3)*AS38*AY15)))</f>
        <v>18.674440862375072</v>
      </c>
      <c r="AT67" s="199"/>
      <c r="AU67" s="200">
        <v>-0.18000000715255737</v>
      </c>
      <c r="AV67" s="200"/>
      <c r="AW67" s="200"/>
      <c r="AX67" s="48">
        <f>-ABS(AU67)*TAN(ACOS(AY15))</f>
        <v>-0.28800002288818388</v>
      </c>
      <c r="AY67" s="48"/>
      <c r="AZ67" s="170"/>
    </row>
    <row r="68" spans="1:52" ht="13.5" thickBot="1" x14ac:dyDescent="0.25">
      <c r="A68" s="171" t="s">
        <v>52</v>
      </c>
      <c r="B68" s="172"/>
      <c r="C68" s="172"/>
      <c r="D68" s="172"/>
      <c r="E68" s="173"/>
      <c r="F68" s="173"/>
      <c r="G68" s="173"/>
      <c r="H68" s="173"/>
      <c r="I68" s="173"/>
      <c r="J68" s="173"/>
      <c r="K68" s="173"/>
      <c r="L68" s="174"/>
      <c r="M68" s="84"/>
      <c r="N68" s="175"/>
      <c r="O68" s="82">
        <f>SUM(O64:Q67)</f>
        <v>5.6999998092651367</v>
      </c>
      <c r="P68" s="82"/>
      <c r="Q68" s="82"/>
      <c r="R68" s="82">
        <f>SUM(R64:T67)</f>
        <v>8.0749997927082902</v>
      </c>
      <c r="S68" s="82"/>
      <c r="T68" s="176"/>
      <c r="U68" s="84"/>
      <c r="V68" s="175"/>
      <c r="W68" s="82">
        <f>SUM(W64:Y67)</f>
        <v>2.0400002002716064</v>
      </c>
      <c r="X68" s="82"/>
      <c r="Y68" s="82"/>
      <c r="Z68" s="82">
        <f>SUM(Z64:AB67)</f>
        <v>1.0200001001358032</v>
      </c>
      <c r="AA68" s="82"/>
      <c r="AB68" s="176"/>
      <c r="AC68" s="84"/>
      <c r="AD68" s="175"/>
      <c r="AE68" s="82">
        <f>SUM(AE64:AG67)</f>
        <v>2.9399998188018799</v>
      </c>
      <c r="AF68" s="82"/>
      <c r="AG68" s="82"/>
      <c r="AH68" s="82">
        <f>SUM(AH64:AJ67)</f>
        <v>12.294545044386673</v>
      </c>
      <c r="AI68" s="82"/>
      <c r="AJ68" s="176"/>
      <c r="AK68" s="84"/>
      <c r="AL68" s="175"/>
      <c r="AM68" s="82">
        <f>SUM(AM64:AO67)</f>
        <v>3.7799997329711914</v>
      </c>
      <c r="AN68" s="82"/>
      <c r="AO68" s="82"/>
      <c r="AP68" s="82">
        <f>SUM(AP64:AR67)</f>
        <v>8.5050000250339224</v>
      </c>
      <c r="AQ68" s="82"/>
      <c r="AR68" s="176"/>
      <c r="AS68" s="84"/>
      <c r="AT68" s="175"/>
      <c r="AU68" s="82">
        <f>SUM(AU64:AW67)</f>
        <v>2.6399999856948853</v>
      </c>
      <c r="AV68" s="82"/>
      <c r="AW68" s="82"/>
      <c r="AX68" s="82">
        <f>SUM(AX64:AZ67)</f>
        <v>4.2240001449584952</v>
      </c>
      <c r="AY68" s="82"/>
      <c r="AZ68" s="176"/>
    </row>
    <row r="69" spans="1:52" x14ac:dyDescent="0.2">
      <c r="A69" s="156" t="s">
        <v>53</v>
      </c>
      <c r="B69" s="157"/>
      <c r="C69" s="157"/>
      <c r="D69" s="157"/>
      <c r="E69" s="158"/>
      <c r="F69" s="158"/>
      <c r="G69" s="158"/>
      <c r="H69" s="158"/>
      <c r="I69" s="158"/>
      <c r="J69" s="158"/>
      <c r="K69" s="158"/>
      <c r="L69" s="159"/>
      <c r="M69" s="160"/>
      <c r="N69" s="161"/>
      <c r="O69" s="162"/>
      <c r="P69" s="162"/>
      <c r="Q69" s="162"/>
      <c r="R69" s="162"/>
      <c r="S69" s="162"/>
      <c r="T69" s="163"/>
      <c r="U69" s="160"/>
      <c r="V69" s="161"/>
      <c r="W69" s="162"/>
      <c r="X69" s="162"/>
      <c r="Y69" s="162"/>
      <c r="Z69" s="162"/>
      <c r="AA69" s="162"/>
      <c r="AB69" s="163"/>
      <c r="AC69" s="160"/>
      <c r="AD69" s="161"/>
      <c r="AE69" s="162"/>
      <c r="AF69" s="162"/>
      <c r="AG69" s="162"/>
      <c r="AH69" s="162"/>
      <c r="AI69" s="162"/>
      <c r="AJ69" s="163"/>
      <c r="AK69" s="160"/>
      <c r="AL69" s="161"/>
      <c r="AM69" s="162"/>
      <c r="AN69" s="162"/>
      <c r="AO69" s="162"/>
      <c r="AP69" s="162"/>
      <c r="AQ69" s="162"/>
      <c r="AR69" s="163"/>
      <c r="AS69" s="160"/>
      <c r="AT69" s="161"/>
      <c r="AU69" s="162"/>
      <c r="AV69" s="162"/>
      <c r="AW69" s="162"/>
      <c r="AX69" s="162"/>
      <c r="AY69" s="162"/>
      <c r="AZ69" s="163"/>
    </row>
    <row r="70" spans="1:52" x14ac:dyDescent="0.2">
      <c r="A70" s="168" t="s">
        <v>221</v>
      </c>
      <c r="B70" s="169"/>
      <c r="C70" s="169"/>
      <c r="D70" s="169"/>
      <c r="E70" s="17"/>
      <c r="F70" s="17"/>
      <c r="G70" s="17"/>
      <c r="H70" s="17"/>
      <c r="I70" s="17"/>
      <c r="J70" s="17"/>
      <c r="K70" s="17"/>
      <c r="L70" s="3"/>
      <c r="M70" s="166">
        <f>M16</f>
        <v>713.71405986858099</v>
      </c>
      <c r="N70" s="167"/>
      <c r="O70" s="164">
        <f>O16</f>
        <v>10.800000190734863</v>
      </c>
      <c r="P70" s="164"/>
      <c r="Q70" s="164"/>
      <c r="R70" s="164">
        <f>Q16</f>
        <v>7.1999998092651367</v>
      </c>
      <c r="S70" s="164"/>
      <c r="T70" s="165"/>
      <c r="U70" s="166">
        <f>U16</f>
        <v>401.08951829224139</v>
      </c>
      <c r="V70" s="167"/>
      <c r="W70" s="164">
        <f>W16</f>
        <v>4.8000001907348633</v>
      </c>
      <c r="X70" s="164"/>
      <c r="Y70" s="164"/>
      <c r="Z70" s="164">
        <f>Y16</f>
        <v>5.4000000953674316</v>
      </c>
      <c r="AA70" s="164"/>
      <c r="AB70" s="165"/>
      <c r="AC70" s="166">
        <f>AC16</f>
        <v>1077.1592908701564</v>
      </c>
      <c r="AD70" s="167"/>
      <c r="AE70" s="164">
        <f>AE16</f>
        <v>15</v>
      </c>
      <c r="AF70" s="164"/>
      <c r="AG70" s="164"/>
      <c r="AH70" s="164">
        <f>AG16</f>
        <v>12.600000381469727</v>
      </c>
      <c r="AI70" s="164"/>
      <c r="AJ70" s="165"/>
      <c r="AK70" s="166">
        <f>AK16</f>
        <v>888.32181263237078</v>
      </c>
      <c r="AL70" s="167"/>
      <c r="AM70" s="164">
        <f>AM16</f>
        <v>13.800000190734863</v>
      </c>
      <c r="AN70" s="164"/>
      <c r="AO70" s="164"/>
      <c r="AP70" s="164">
        <f>AO16</f>
        <v>8.3999996185302734</v>
      </c>
      <c r="AQ70" s="164"/>
      <c r="AR70" s="165"/>
      <c r="AS70" s="166">
        <f>AS16</f>
        <v>329.91444478077796</v>
      </c>
      <c r="AT70" s="167"/>
      <c r="AU70" s="164">
        <f>AU16</f>
        <v>4.8000001907348633</v>
      </c>
      <c r="AV70" s="164"/>
      <c r="AW70" s="164"/>
      <c r="AX70" s="164">
        <f>AW16</f>
        <v>3.5999999046325684</v>
      </c>
      <c r="AY70" s="164"/>
      <c r="AZ70" s="165"/>
    </row>
    <row r="71" spans="1:52" x14ac:dyDescent="0.2">
      <c r="A71" s="168" t="s">
        <v>222</v>
      </c>
      <c r="B71" s="169"/>
      <c r="C71" s="169"/>
      <c r="D71" s="169"/>
      <c r="E71" s="17"/>
      <c r="F71" s="17"/>
      <c r="G71" s="17"/>
      <c r="H71" s="17"/>
      <c r="I71" s="17"/>
      <c r="J71" s="17"/>
      <c r="K71" s="17"/>
      <c r="L71" s="3"/>
      <c r="M71" s="166" t="s">
        <v>96</v>
      </c>
      <c r="N71" s="167"/>
      <c r="O71" s="164">
        <v>0</v>
      </c>
      <c r="P71" s="164"/>
      <c r="Q71" s="164"/>
      <c r="R71" s="164">
        <v>0</v>
      </c>
      <c r="S71" s="164"/>
      <c r="T71" s="165"/>
      <c r="U71" s="166" t="s">
        <v>96</v>
      </c>
      <c r="V71" s="167"/>
      <c r="W71" s="164">
        <v>0</v>
      </c>
      <c r="X71" s="164"/>
      <c r="Y71" s="164"/>
      <c r="Z71" s="164">
        <v>0</v>
      </c>
      <c r="AA71" s="164"/>
      <c r="AB71" s="165"/>
      <c r="AC71" s="166" t="s">
        <v>96</v>
      </c>
      <c r="AD71" s="167"/>
      <c r="AE71" s="164">
        <v>0</v>
      </c>
      <c r="AF71" s="164"/>
      <c r="AG71" s="164"/>
      <c r="AH71" s="164">
        <v>0</v>
      </c>
      <c r="AI71" s="164"/>
      <c r="AJ71" s="165"/>
      <c r="AK71" s="166" t="s">
        <v>96</v>
      </c>
      <c r="AL71" s="167"/>
      <c r="AM71" s="164">
        <v>0</v>
      </c>
      <c r="AN71" s="164"/>
      <c r="AO71" s="164"/>
      <c r="AP71" s="164">
        <v>0</v>
      </c>
      <c r="AQ71" s="164"/>
      <c r="AR71" s="165"/>
      <c r="AS71" s="166" t="s">
        <v>96</v>
      </c>
      <c r="AT71" s="167"/>
      <c r="AU71" s="164">
        <v>0</v>
      </c>
      <c r="AV71" s="164"/>
      <c r="AW71" s="164"/>
      <c r="AX71" s="164">
        <v>0</v>
      </c>
      <c r="AY71" s="164"/>
      <c r="AZ71" s="165"/>
    </row>
    <row r="72" spans="1:52" x14ac:dyDescent="0.2">
      <c r="A72" s="168" t="s">
        <v>223</v>
      </c>
      <c r="B72" s="169"/>
      <c r="C72" s="169"/>
      <c r="D72" s="169"/>
      <c r="E72" s="17">
        <v>47.8</v>
      </c>
      <c r="F72" s="17">
        <v>0.5</v>
      </c>
      <c r="G72" s="17"/>
      <c r="H72" s="17"/>
      <c r="I72" s="17"/>
      <c r="J72" s="17"/>
      <c r="K72" s="17"/>
      <c r="L72" s="3"/>
      <c r="M72" s="198">
        <f>IF(OR(M39=0,S16=0),0,ABS(1000*O72/(SQRT(3)*M39*S16)))</f>
        <v>154.63803790176345</v>
      </c>
      <c r="N72" s="199"/>
      <c r="O72" s="200">
        <v>-2.3399999141693115</v>
      </c>
      <c r="P72" s="200"/>
      <c r="Q72" s="200"/>
      <c r="R72" s="48">
        <f>-ABS(O72)*TAN(ACOS(S16))</f>
        <v>-1.5599998739030663</v>
      </c>
      <c r="S72" s="48"/>
      <c r="T72" s="170"/>
      <c r="U72" s="198">
        <f>IF(OR(U39=0,AA16=0),0,ABS(1000*W72/(SQRT(3)*U39*AA16)))</f>
        <v>198.03793222475448</v>
      </c>
      <c r="V72" s="199"/>
      <c r="W72" s="200">
        <v>-2.369999885559082</v>
      </c>
      <c r="X72" s="200"/>
      <c r="Y72" s="200"/>
      <c r="Z72" s="48">
        <f>-ABS(W72)*TAN(ACOS(AA16))</f>
        <v>-2.6662498123943852</v>
      </c>
      <c r="AA72" s="48"/>
      <c r="AB72" s="170"/>
      <c r="AC72" s="198">
        <f>IF(OR(AC39=0,AI16=0),0,ABS(1000*AE72/(SQRT(3)*AC39*AI16)))</f>
        <v>176.65412644206336</v>
      </c>
      <c r="AD72" s="199"/>
      <c r="AE72" s="200">
        <v>-2.4600000381469727</v>
      </c>
      <c r="AF72" s="200"/>
      <c r="AG72" s="200"/>
      <c r="AH72" s="48">
        <f>-ABS(AE72)*TAN(ACOS(AI16))</f>
        <v>-2.0664000946044925</v>
      </c>
      <c r="AI72" s="48"/>
      <c r="AJ72" s="170"/>
      <c r="AK72" s="198">
        <f>IF(OR(AK39=0,AQ16=0),0,ABS(1000*AM72/(SQRT(3)*AK39*AQ16)))</f>
        <v>156.42188653358207</v>
      </c>
      <c r="AL72" s="199"/>
      <c r="AM72" s="200">
        <v>-2.4300000667572021</v>
      </c>
      <c r="AN72" s="200"/>
      <c r="AO72" s="200"/>
      <c r="AP72" s="48">
        <f>-ABS(AM72)*TAN(ACOS(AQ16))</f>
        <v>-1.4791303878019779</v>
      </c>
      <c r="AQ72" s="48"/>
      <c r="AR72" s="170"/>
      <c r="AS72" s="198">
        <f>IF(OR(AS39=0,AY16=0),0,ABS(1000*AU72/(SQRT(3)*AS39*AY16)))</f>
        <v>131.96576971879765</v>
      </c>
      <c r="AT72" s="199"/>
      <c r="AU72" s="200">
        <v>-1.9199999570846558</v>
      </c>
      <c r="AV72" s="200"/>
      <c r="AW72" s="200"/>
      <c r="AX72" s="48">
        <f>-ABS(AU72)*TAN(ACOS(AY16))</f>
        <v>-1.4399998724460663</v>
      </c>
      <c r="AY72" s="48"/>
      <c r="AZ72" s="170"/>
    </row>
    <row r="73" spans="1:52" x14ac:dyDescent="0.2">
      <c r="A73" s="168" t="s">
        <v>224</v>
      </c>
      <c r="B73" s="169"/>
      <c r="C73" s="169"/>
      <c r="D73" s="169"/>
      <c r="E73" s="17"/>
      <c r="F73" s="17"/>
      <c r="G73" s="17"/>
      <c r="H73" s="17"/>
      <c r="I73" s="17"/>
      <c r="J73" s="17"/>
      <c r="K73" s="17"/>
      <c r="L73" s="3"/>
      <c r="M73" s="198">
        <f>IF(OR(M39=0,S16=0),0,ABS(1000*O73/(SQRT(3)*M39*S16)))</f>
        <v>21.147082409220303</v>
      </c>
      <c r="N73" s="199"/>
      <c r="O73" s="200">
        <v>-0.31999999284744263</v>
      </c>
      <c r="P73" s="200"/>
      <c r="Q73" s="200"/>
      <c r="R73" s="48">
        <f>-ABS(O73)*TAN(ACOS(S16))</f>
        <v>-0.21333331914595655</v>
      </c>
      <c r="S73" s="48"/>
      <c r="T73" s="170"/>
      <c r="U73" s="198">
        <f>IF(OR(U39=0,AA16=0),0,ABS(1000*W73/(SQRT(3)*U39*AA16)))</f>
        <v>13.36964977964425</v>
      </c>
      <c r="V73" s="199"/>
      <c r="W73" s="200">
        <v>-0.15999999642372131</v>
      </c>
      <c r="X73" s="200"/>
      <c r="Y73" s="200"/>
      <c r="Z73" s="48">
        <f>-ABS(W73)*TAN(ACOS(AA16))</f>
        <v>-0.1799999920030437</v>
      </c>
      <c r="AA73" s="48"/>
      <c r="AB73" s="170"/>
      <c r="AC73" s="198">
        <f>IF(OR(AC39=0,AI16=0),0,ABS(1000*AE73/(SQRT(3)*AC39*AI16)))</f>
        <v>22.979397691600425</v>
      </c>
      <c r="AD73" s="199"/>
      <c r="AE73" s="200">
        <v>-0.31999999284744263</v>
      </c>
      <c r="AF73" s="200"/>
      <c r="AG73" s="200"/>
      <c r="AH73" s="48">
        <f>-ABS(AE73)*TAN(ACOS(AI16))</f>
        <v>-0.26880000212987237</v>
      </c>
      <c r="AI73" s="48"/>
      <c r="AJ73" s="170"/>
      <c r="AK73" s="198">
        <f>IF(OR(AK39=0,AQ16=0),0,ABS(1000*AM73/(SQRT(3)*AK39*AQ16)))</f>
        <v>20.598765924614717</v>
      </c>
      <c r="AL73" s="199"/>
      <c r="AM73" s="200">
        <v>-0.31999999284744263</v>
      </c>
      <c r="AN73" s="200"/>
      <c r="AO73" s="200"/>
      <c r="AP73" s="48">
        <f>-ABS(AM73)*TAN(ACOS(AQ16))</f>
        <v>-0.19478259280408519</v>
      </c>
      <c r="AQ73" s="48"/>
      <c r="AR73" s="170"/>
      <c r="AS73" s="198">
        <f>IF(OR(AS39=0,AY16=0),0,ABS(1000*AU73/(SQRT(3)*AS39*AY16)))</f>
        <v>10.99714747656647</v>
      </c>
      <c r="AT73" s="199"/>
      <c r="AU73" s="200">
        <v>-0.15999999642372131</v>
      </c>
      <c r="AV73" s="200"/>
      <c r="AW73" s="200"/>
      <c r="AX73" s="48">
        <f>-ABS(AU73)*TAN(ACOS(AY16))</f>
        <v>-0.11999998937050553</v>
      </c>
      <c r="AY73" s="48"/>
      <c r="AZ73" s="170"/>
    </row>
    <row r="74" spans="1:52" ht="13.5" thickBot="1" x14ac:dyDescent="0.25">
      <c r="A74" s="171" t="s">
        <v>55</v>
      </c>
      <c r="B74" s="172"/>
      <c r="C74" s="172"/>
      <c r="D74" s="172"/>
      <c r="E74" s="173"/>
      <c r="F74" s="173"/>
      <c r="G74" s="173"/>
      <c r="H74" s="173"/>
      <c r="I74" s="173"/>
      <c r="J74" s="173"/>
      <c r="K74" s="173"/>
      <c r="L74" s="174"/>
      <c r="M74" s="84"/>
      <c r="N74" s="175"/>
      <c r="O74" s="82">
        <f>SUM(O70:Q73)</f>
        <v>8.1400002837181091</v>
      </c>
      <c r="P74" s="82"/>
      <c r="Q74" s="82"/>
      <c r="R74" s="82">
        <f>SUM(R70:T73)</f>
        <v>5.4266666162161137</v>
      </c>
      <c r="S74" s="82"/>
      <c r="T74" s="176"/>
      <c r="U74" s="84"/>
      <c r="V74" s="175"/>
      <c r="W74" s="82">
        <f>SUM(W70:Y73)</f>
        <v>2.2700003087520599</v>
      </c>
      <c r="X74" s="82"/>
      <c r="Y74" s="82"/>
      <c r="Z74" s="82">
        <f>SUM(Z70:AB73)</f>
        <v>2.5537502909700027</v>
      </c>
      <c r="AA74" s="82"/>
      <c r="AB74" s="176"/>
      <c r="AC74" s="84"/>
      <c r="AD74" s="175"/>
      <c r="AE74" s="82">
        <f>SUM(AE70:AG73)</f>
        <v>12.219999969005585</v>
      </c>
      <c r="AF74" s="82"/>
      <c r="AG74" s="82"/>
      <c r="AH74" s="82">
        <f>SUM(AH70:AJ73)</f>
        <v>10.264800284735362</v>
      </c>
      <c r="AI74" s="82"/>
      <c r="AJ74" s="176"/>
      <c r="AK74" s="84"/>
      <c r="AL74" s="175"/>
      <c r="AM74" s="82">
        <f>SUM(AM70:AO73)</f>
        <v>11.050000131130219</v>
      </c>
      <c r="AN74" s="82"/>
      <c r="AO74" s="82"/>
      <c r="AP74" s="82">
        <f>SUM(AP70:AR73)</f>
        <v>6.7260866379242108</v>
      </c>
      <c r="AQ74" s="82"/>
      <c r="AR74" s="176"/>
      <c r="AS74" s="84"/>
      <c r="AT74" s="175"/>
      <c r="AU74" s="82">
        <f>SUM(AU70:AW73)</f>
        <v>2.7200002372264862</v>
      </c>
      <c r="AV74" s="82"/>
      <c r="AW74" s="82"/>
      <c r="AX74" s="82">
        <f>SUM(AX70:AZ73)</f>
        <v>2.0400000428159966</v>
      </c>
      <c r="AY74" s="82"/>
      <c r="AZ74" s="176"/>
    </row>
    <row r="75" spans="1:52" x14ac:dyDescent="0.2">
      <c r="A75" s="156" t="s">
        <v>135</v>
      </c>
      <c r="B75" s="157"/>
      <c r="C75" s="157"/>
      <c r="D75" s="157"/>
      <c r="E75" s="158"/>
      <c r="F75" s="158"/>
      <c r="G75" s="158"/>
      <c r="H75" s="158"/>
      <c r="I75" s="158"/>
      <c r="J75" s="158"/>
      <c r="K75" s="158"/>
      <c r="L75" s="159"/>
      <c r="M75" s="160"/>
      <c r="N75" s="161"/>
      <c r="O75" s="162"/>
      <c r="P75" s="162"/>
      <c r="Q75" s="162"/>
      <c r="R75" s="162"/>
      <c r="S75" s="162"/>
      <c r="T75" s="163"/>
      <c r="U75" s="160"/>
      <c r="V75" s="161"/>
      <c r="W75" s="162"/>
      <c r="X75" s="162"/>
      <c r="Y75" s="162"/>
      <c r="Z75" s="162"/>
      <c r="AA75" s="162"/>
      <c r="AB75" s="163"/>
      <c r="AC75" s="160"/>
      <c r="AD75" s="161"/>
      <c r="AE75" s="162"/>
      <c r="AF75" s="162"/>
      <c r="AG75" s="162"/>
      <c r="AH75" s="162"/>
      <c r="AI75" s="162"/>
      <c r="AJ75" s="163"/>
      <c r="AK75" s="160"/>
      <c r="AL75" s="161"/>
      <c r="AM75" s="162"/>
      <c r="AN75" s="162"/>
      <c r="AO75" s="162"/>
      <c r="AP75" s="162"/>
      <c r="AQ75" s="162"/>
      <c r="AR75" s="163"/>
      <c r="AS75" s="160"/>
      <c r="AT75" s="161"/>
      <c r="AU75" s="162"/>
      <c r="AV75" s="162"/>
      <c r="AW75" s="162"/>
      <c r="AX75" s="162"/>
      <c r="AY75" s="162"/>
      <c r="AZ75" s="163"/>
    </row>
    <row r="76" spans="1:52" x14ac:dyDescent="0.2">
      <c r="A76" s="168" t="s">
        <v>225</v>
      </c>
      <c r="B76" s="169"/>
      <c r="C76" s="169"/>
      <c r="D76" s="169"/>
      <c r="E76" s="17"/>
      <c r="F76" s="17"/>
      <c r="G76" s="17"/>
      <c r="H76" s="17"/>
      <c r="I76" s="17"/>
      <c r="J76" s="17"/>
      <c r="K76" s="17"/>
      <c r="L76" s="3"/>
      <c r="M76" s="166">
        <f>M19</f>
        <v>0</v>
      </c>
      <c r="N76" s="167"/>
      <c r="O76" s="164">
        <f>O19</f>
        <v>0</v>
      </c>
      <c r="P76" s="164"/>
      <c r="Q76" s="164"/>
      <c r="R76" s="164">
        <f>Q19</f>
        <v>0</v>
      </c>
      <c r="S76" s="164"/>
      <c r="T76" s="165"/>
      <c r="U76" s="166">
        <f>U19</f>
        <v>0</v>
      </c>
      <c r="V76" s="167"/>
      <c r="W76" s="164">
        <f>W19</f>
        <v>0</v>
      </c>
      <c r="X76" s="164"/>
      <c r="Y76" s="164"/>
      <c r="Z76" s="164">
        <f>Y19</f>
        <v>0</v>
      </c>
      <c r="AA76" s="164"/>
      <c r="AB76" s="165"/>
      <c r="AC76" s="166">
        <f>AC19</f>
        <v>0</v>
      </c>
      <c r="AD76" s="167"/>
      <c r="AE76" s="164">
        <f>AE19</f>
        <v>0</v>
      </c>
      <c r="AF76" s="164"/>
      <c r="AG76" s="164"/>
      <c r="AH76" s="164">
        <f>AG19</f>
        <v>0</v>
      </c>
      <c r="AI76" s="164"/>
      <c r="AJ76" s="165"/>
      <c r="AK76" s="166">
        <f>AK19</f>
        <v>0</v>
      </c>
      <c r="AL76" s="167"/>
      <c r="AM76" s="164">
        <f>AM19</f>
        <v>0</v>
      </c>
      <c r="AN76" s="164"/>
      <c r="AO76" s="164"/>
      <c r="AP76" s="164">
        <f>AO19</f>
        <v>0</v>
      </c>
      <c r="AQ76" s="164"/>
      <c r="AR76" s="165"/>
      <c r="AS76" s="166">
        <f>AS19</f>
        <v>0</v>
      </c>
      <c r="AT76" s="167"/>
      <c r="AU76" s="164">
        <f>AU19</f>
        <v>0</v>
      </c>
      <c r="AV76" s="164"/>
      <c r="AW76" s="164"/>
      <c r="AX76" s="164">
        <f>AW19</f>
        <v>0</v>
      </c>
      <c r="AY76" s="164"/>
      <c r="AZ76" s="165"/>
    </row>
    <row r="77" spans="1:52" x14ac:dyDescent="0.2">
      <c r="A77" s="168" t="s">
        <v>226</v>
      </c>
      <c r="B77" s="169"/>
      <c r="C77" s="169"/>
      <c r="D77" s="169"/>
      <c r="E77" s="17"/>
      <c r="F77" s="17"/>
      <c r="G77" s="17"/>
      <c r="H77" s="17"/>
      <c r="I77" s="17"/>
      <c r="J77" s="17"/>
      <c r="K77" s="17"/>
      <c r="L77" s="3"/>
      <c r="M77" s="166" t="s">
        <v>96</v>
      </c>
      <c r="N77" s="167"/>
      <c r="O77" s="164">
        <v>0</v>
      </c>
      <c r="P77" s="164"/>
      <c r="Q77" s="164"/>
      <c r="R77" s="164">
        <v>0</v>
      </c>
      <c r="S77" s="164"/>
      <c r="T77" s="165"/>
      <c r="U77" s="166" t="s">
        <v>96</v>
      </c>
      <c r="V77" s="167"/>
      <c r="W77" s="164">
        <v>0</v>
      </c>
      <c r="X77" s="164"/>
      <c r="Y77" s="164"/>
      <c r="Z77" s="164">
        <v>0</v>
      </c>
      <c r="AA77" s="164"/>
      <c r="AB77" s="165"/>
      <c r="AC77" s="166" t="s">
        <v>96</v>
      </c>
      <c r="AD77" s="167"/>
      <c r="AE77" s="164">
        <v>0</v>
      </c>
      <c r="AF77" s="164"/>
      <c r="AG77" s="164"/>
      <c r="AH77" s="164">
        <v>0</v>
      </c>
      <c r="AI77" s="164"/>
      <c r="AJ77" s="165"/>
      <c r="AK77" s="166" t="s">
        <v>96</v>
      </c>
      <c r="AL77" s="167"/>
      <c r="AM77" s="164">
        <v>0</v>
      </c>
      <c r="AN77" s="164"/>
      <c r="AO77" s="164"/>
      <c r="AP77" s="164">
        <v>0</v>
      </c>
      <c r="AQ77" s="164"/>
      <c r="AR77" s="165"/>
      <c r="AS77" s="166" t="s">
        <v>96</v>
      </c>
      <c r="AT77" s="167"/>
      <c r="AU77" s="164">
        <v>0</v>
      </c>
      <c r="AV77" s="164"/>
      <c r="AW77" s="164"/>
      <c r="AX77" s="164">
        <v>0</v>
      </c>
      <c r="AY77" s="164"/>
      <c r="AZ77" s="165"/>
    </row>
    <row r="78" spans="1:52" x14ac:dyDescent="0.2">
      <c r="A78" s="168" t="s">
        <v>227</v>
      </c>
      <c r="B78" s="169"/>
      <c r="C78" s="169"/>
      <c r="D78" s="169"/>
      <c r="E78" s="17"/>
      <c r="F78" s="17"/>
      <c r="G78" s="17"/>
      <c r="H78" s="17"/>
      <c r="I78" s="17"/>
      <c r="J78" s="17"/>
      <c r="K78" s="17"/>
      <c r="L78" s="3"/>
      <c r="M78" s="46">
        <v>200</v>
      </c>
      <c r="N78" s="47"/>
      <c r="O78" s="200">
        <v>-2.4000000953674316</v>
      </c>
      <c r="P78" s="200"/>
      <c r="Q78" s="200"/>
      <c r="R78" s="200">
        <v>-2.0699999332427979</v>
      </c>
      <c r="S78" s="200"/>
      <c r="T78" s="209"/>
      <c r="U78" s="46">
        <v>100</v>
      </c>
      <c r="V78" s="47"/>
      <c r="W78" s="200">
        <v>-0.60000002384185791</v>
      </c>
      <c r="X78" s="200"/>
      <c r="Y78" s="200"/>
      <c r="Z78" s="200">
        <v>-2.25</v>
      </c>
      <c r="AA78" s="200"/>
      <c r="AB78" s="209"/>
      <c r="AC78" s="46">
        <v>300</v>
      </c>
      <c r="AD78" s="47"/>
      <c r="AE78" s="200">
        <v>-3.2999999523162842</v>
      </c>
      <c r="AF78" s="200"/>
      <c r="AG78" s="200"/>
      <c r="AH78" s="200">
        <v>-2.2799999713897705</v>
      </c>
      <c r="AI78" s="200"/>
      <c r="AJ78" s="209"/>
      <c r="AK78" s="46">
        <v>200</v>
      </c>
      <c r="AL78" s="47"/>
      <c r="AM78" s="200">
        <v>-2.7000000476837158</v>
      </c>
      <c r="AN78" s="200"/>
      <c r="AO78" s="200"/>
      <c r="AP78" s="200">
        <v>-2.2200000286102295</v>
      </c>
      <c r="AQ78" s="200"/>
      <c r="AR78" s="209"/>
      <c r="AS78" s="46">
        <v>100</v>
      </c>
      <c r="AT78" s="47"/>
      <c r="AU78" s="200">
        <v>-1.2000000476837158</v>
      </c>
      <c r="AV78" s="200"/>
      <c r="AW78" s="200"/>
      <c r="AX78" s="200">
        <v>-1.7100000381469727</v>
      </c>
      <c r="AY78" s="200"/>
      <c r="AZ78" s="209"/>
    </row>
    <row r="79" spans="1:52" x14ac:dyDescent="0.2">
      <c r="A79" s="168" t="s">
        <v>228</v>
      </c>
      <c r="B79" s="169"/>
      <c r="C79" s="169"/>
      <c r="D79" s="169"/>
      <c r="E79" s="17"/>
      <c r="F79" s="17"/>
      <c r="G79" s="17"/>
      <c r="H79" s="17"/>
      <c r="I79" s="17"/>
      <c r="J79" s="17"/>
      <c r="K79" s="17"/>
      <c r="L79" s="3"/>
      <c r="M79" s="46">
        <v>80</v>
      </c>
      <c r="N79" s="47"/>
      <c r="O79" s="200">
        <v>-0.40000000596046448</v>
      </c>
      <c r="P79" s="200"/>
      <c r="Q79" s="200"/>
      <c r="R79" s="200">
        <v>-0.47999998927116394</v>
      </c>
      <c r="S79" s="200"/>
      <c r="T79" s="209"/>
      <c r="U79" s="46">
        <v>50</v>
      </c>
      <c r="V79" s="47"/>
      <c r="W79" s="200">
        <v>-0.20000000298023224</v>
      </c>
      <c r="X79" s="200"/>
      <c r="Y79" s="200"/>
      <c r="Z79" s="200">
        <v>-0.47999998927116394</v>
      </c>
      <c r="AA79" s="200"/>
      <c r="AB79" s="209"/>
      <c r="AC79" s="46">
        <v>50</v>
      </c>
      <c r="AD79" s="47"/>
      <c r="AE79" s="200">
        <v>-0.40000000596046448</v>
      </c>
      <c r="AF79" s="200"/>
      <c r="AG79" s="200"/>
      <c r="AH79" s="200">
        <v>-0.41999998688697815</v>
      </c>
      <c r="AI79" s="200"/>
      <c r="AJ79" s="209"/>
      <c r="AK79" s="46">
        <v>50</v>
      </c>
      <c r="AL79" s="47"/>
      <c r="AM79" s="200">
        <v>-0.20000000298023224</v>
      </c>
      <c r="AN79" s="200"/>
      <c r="AO79" s="200"/>
      <c r="AP79" s="200">
        <v>-0.31999999284744263</v>
      </c>
      <c r="AQ79" s="200"/>
      <c r="AR79" s="209"/>
      <c r="AS79" s="46">
        <v>50</v>
      </c>
      <c r="AT79" s="47"/>
      <c r="AU79" s="200">
        <v>0</v>
      </c>
      <c r="AV79" s="200"/>
      <c r="AW79" s="200"/>
      <c r="AX79" s="200">
        <v>-0.18000000715255737</v>
      </c>
      <c r="AY79" s="200"/>
      <c r="AZ79" s="209"/>
    </row>
    <row r="80" spans="1:52" x14ac:dyDescent="0.2">
      <c r="A80" s="168" t="s">
        <v>229</v>
      </c>
      <c r="B80" s="169"/>
      <c r="C80" s="169"/>
      <c r="D80" s="169"/>
      <c r="E80" s="17">
        <v>47.8</v>
      </c>
      <c r="F80" s="17">
        <v>0.5</v>
      </c>
      <c r="G80" s="17"/>
      <c r="H80" s="17"/>
      <c r="I80" s="17"/>
      <c r="J80" s="17"/>
      <c r="K80" s="17"/>
      <c r="L80" s="3"/>
      <c r="M80" s="46">
        <v>50</v>
      </c>
      <c r="N80" s="47"/>
      <c r="O80" s="200">
        <v>-0.23999999463558197</v>
      </c>
      <c r="P80" s="200"/>
      <c r="Q80" s="200"/>
      <c r="R80" s="200">
        <v>-0.20000000298023224</v>
      </c>
      <c r="S80" s="200"/>
      <c r="T80" s="209"/>
      <c r="U80" s="46">
        <v>50</v>
      </c>
      <c r="V80" s="47"/>
      <c r="W80" s="200">
        <v>-0.31999999284744263</v>
      </c>
      <c r="X80" s="200"/>
      <c r="Y80" s="200"/>
      <c r="Z80" s="200">
        <v>-0.23999999463558197</v>
      </c>
      <c r="AA80" s="200"/>
      <c r="AB80" s="209"/>
      <c r="AC80" s="46">
        <v>50</v>
      </c>
      <c r="AD80" s="47"/>
      <c r="AE80" s="200">
        <v>-0.31999999284744263</v>
      </c>
      <c r="AF80" s="200"/>
      <c r="AG80" s="200"/>
      <c r="AH80" s="200">
        <v>-0.23999999463558197</v>
      </c>
      <c r="AI80" s="200"/>
      <c r="AJ80" s="209"/>
      <c r="AK80" s="46">
        <v>50</v>
      </c>
      <c r="AL80" s="47"/>
      <c r="AM80" s="200">
        <v>-0.2800000011920929</v>
      </c>
      <c r="AN80" s="200"/>
      <c r="AO80" s="200"/>
      <c r="AP80" s="200">
        <v>-0.11999999731779099</v>
      </c>
      <c r="AQ80" s="200"/>
      <c r="AR80" s="209"/>
      <c r="AS80" s="46">
        <v>50</v>
      </c>
      <c r="AT80" s="47"/>
      <c r="AU80" s="200">
        <v>-0.20000000298023224</v>
      </c>
      <c r="AV80" s="200"/>
      <c r="AW80" s="200"/>
      <c r="AX80" s="200">
        <v>-0.15999999642372131</v>
      </c>
      <c r="AY80" s="200"/>
      <c r="AZ80" s="209"/>
    </row>
    <row r="81" spans="1:52" ht="13.5" thickBot="1" x14ac:dyDescent="0.25">
      <c r="A81" s="171" t="s">
        <v>142</v>
      </c>
      <c r="B81" s="172"/>
      <c r="C81" s="172"/>
      <c r="D81" s="172"/>
      <c r="E81" s="173"/>
      <c r="F81" s="173"/>
      <c r="G81" s="173"/>
      <c r="H81" s="173"/>
      <c r="I81" s="173"/>
      <c r="J81" s="173"/>
      <c r="K81" s="173"/>
      <c r="L81" s="174"/>
      <c r="M81" s="84"/>
      <c r="N81" s="175"/>
      <c r="O81" s="82">
        <f>SUM(O76:Q80)</f>
        <v>-3.0400000959634781</v>
      </c>
      <c r="P81" s="82"/>
      <c r="Q81" s="82"/>
      <c r="R81" s="82">
        <f>SUM(R76:T80)</f>
        <v>-2.749999925494194</v>
      </c>
      <c r="S81" s="82"/>
      <c r="T81" s="176"/>
      <c r="U81" s="84"/>
      <c r="V81" s="175"/>
      <c r="W81" s="82">
        <f>SUM(W76:Y80)</f>
        <v>-1.1200000196695328</v>
      </c>
      <c r="X81" s="82"/>
      <c r="Y81" s="82"/>
      <c r="Z81" s="82">
        <f>SUM(Z76:AB80)</f>
        <v>-2.9699999839067459</v>
      </c>
      <c r="AA81" s="82"/>
      <c r="AB81" s="176"/>
      <c r="AC81" s="84"/>
      <c r="AD81" s="175"/>
      <c r="AE81" s="82">
        <f>SUM(AE76:AG80)</f>
        <v>-4.0199999511241913</v>
      </c>
      <c r="AF81" s="82"/>
      <c r="AG81" s="82"/>
      <c r="AH81" s="82">
        <f>SUM(AH76:AJ80)</f>
        <v>-2.9399999529123306</v>
      </c>
      <c r="AI81" s="82"/>
      <c r="AJ81" s="176"/>
      <c r="AK81" s="84"/>
      <c r="AL81" s="175"/>
      <c r="AM81" s="82">
        <f>SUM(AM76:AO80)</f>
        <v>-3.180000051856041</v>
      </c>
      <c r="AN81" s="82"/>
      <c r="AO81" s="82"/>
      <c r="AP81" s="82">
        <f>SUM(AP76:AR80)</f>
        <v>-2.6600000187754631</v>
      </c>
      <c r="AQ81" s="82"/>
      <c r="AR81" s="176"/>
      <c r="AS81" s="84"/>
      <c r="AT81" s="175"/>
      <c r="AU81" s="82">
        <f>SUM(AU76:AW80)</f>
        <v>-1.4000000506639481</v>
      </c>
      <c r="AV81" s="82"/>
      <c r="AW81" s="82"/>
      <c r="AX81" s="82">
        <f>SUM(AX76:AZ80)</f>
        <v>-2.0500000417232513</v>
      </c>
      <c r="AY81" s="82"/>
      <c r="AZ81" s="176"/>
    </row>
    <row r="82" spans="1:52" x14ac:dyDescent="0.2">
      <c r="A82" s="156" t="s">
        <v>143</v>
      </c>
      <c r="B82" s="157"/>
      <c r="C82" s="157"/>
      <c r="D82" s="157"/>
      <c r="E82" s="158"/>
      <c r="F82" s="158"/>
      <c r="G82" s="158"/>
      <c r="H82" s="158"/>
      <c r="I82" s="158"/>
      <c r="J82" s="158"/>
      <c r="K82" s="158"/>
      <c r="L82" s="159"/>
      <c r="M82" s="160"/>
      <c r="N82" s="161"/>
      <c r="O82" s="162"/>
      <c r="P82" s="162"/>
      <c r="Q82" s="162"/>
      <c r="R82" s="162"/>
      <c r="S82" s="162"/>
      <c r="T82" s="163"/>
      <c r="U82" s="160"/>
      <c r="V82" s="161"/>
      <c r="W82" s="162"/>
      <c r="X82" s="162"/>
      <c r="Y82" s="162"/>
      <c r="Z82" s="162"/>
      <c r="AA82" s="162"/>
      <c r="AB82" s="163"/>
      <c r="AC82" s="160"/>
      <c r="AD82" s="161"/>
      <c r="AE82" s="162"/>
      <c r="AF82" s="162"/>
      <c r="AG82" s="162"/>
      <c r="AH82" s="162"/>
      <c r="AI82" s="162"/>
      <c r="AJ82" s="163"/>
      <c r="AK82" s="160"/>
      <c r="AL82" s="161"/>
      <c r="AM82" s="162"/>
      <c r="AN82" s="162"/>
      <c r="AO82" s="162"/>
      <c r="AP82" s="162"/>
      <c r="AQ82" s="162"/>
      <c r="AR82" s="163"/>
      <c r="AS82" s="160"/>
      <c r="AT82" s="161"/>
      <c r="AU82" s="162"/>
      <c r="AV82" s="162"/>
      <c r="AW82" s="162"/>
      <c r="AX82" s="162"/>
      <c r="AY82" s="162"/>
      <c r="AZ82" s="163"/>
    </row>
    <row r="83" spans="1:52" x14ac:dyDescent="0.2">
      <c r="A83" s="168" t="s">
        <v>230</v>
      </c>
      <c r="B83" s="169"/>
      <c r="C83" s="169"/>
      <c r="D83" s="169"/>
      <c r="E83" s="17"/>
      <c r="F83" s="17"/>
      <c r="G83" s="17"/>
      <c r="H83" s="17"/>
      <c r="I83" s="17"/>
      <c r="J83" s="17"/>
      <c r="K83" s="17"/>
      <c r="L83" s="3"/>
      <c r="M83" s="166">
        <f>M20</f>
        <v>0</v>
      </c>
      <c r="N83" s="167"/>
      <c r="O83" s="164">
        <f>O20</f>
        <v>0</v>
      </c>
      <c r="P83" s="164"/>
      <c r="Q83" s="164"/>
      <c r="R83" s="164">
        <f>Q20</f>
        <v>0</v>
      </c>
      <c r="S83" s="164"/>
      <c r="T83" s="165"/>
      <c r="U83" s="166">
        <f>U20</f>
        <v>0</v>
      </c>
      <c r="V83" s="167"/>
      <c r="W83" s="164">
        <f>W20</f>
        <v>0</v>
      </c>
      <c r="X83" s="164"/>
      <c r="Y83" s="164"/>
      <c r="Z83" s="164">
        <f>Y20</f>
        <v>0</v>
      </c>
      <c r="AA83" s="164"/>
      <c r="AB83" s="165"/>
      <c r="AC83" s="166">
        <f>AC20</f>
        <v>0</v>
      </c>
      <c r="AD83" s="167"/>
      <c r="AE83" s="164">
        <f>AE20</f>
        <v>0</v>
      </c>
      <c r="AF83" s="164"/>
      <c r="AG83" s="164"/>
      <c r="AH83" s="164">
        <f>AG20</f>
        <v>0</v>
      </c>
      <c r="AI83" s="164"/>
      <c r="AJ83" s="165"/>
      <c r="AK83" s="166">
        <f>AK20</f>
        <v>0</v>
      </c>
      <c r="AL83" s="167"/>
      <c r="AM83" s="164">
        <f>AM20</f>
        <v>0</v>
      </c>
      <c r="AN83" s="164"/>
      <c r="AO83" s="164"/>
      <c r="AP83" s="164">
        <f>AO20</f>
        <v>0</v>
      </c>
      <c r="AQ83" s="164"/>
      <c r="AR83" s="165"/>
      <c r="AS83" s="166">
        <f>AS20</f>
        <v>0</v>
      </c>
      <c r="AT83" s="167"/>
      <c r="AU83" s="164">
        <f>AU20</f>
        <v>0</v>
      </c>
      <c r="AV83" s="164"/>
      <c r="AW83" s="164"/>
      <c r="AX83" s="164">
        <f>AW20</f>
        <v>0</v>
      </c>
      <c r="AY83" s="164"/>
      <c r="AZ83" s="165"/>
    </row>
    <row r="84" spans="1:52" x14ac:dyDescent="0.2">
      <c r="A84" s="168" t="s">
        <v>231</v>
      </c>
      <c r="B84" s="169"/>
      <c r="C84" s="169"/>
      <c r="D84" s="169"/>
      <c r="E84" s="17"/>
      <c r="F84" s="17"/>
      <c r="G84" s="17"/>
      <c r="H84" s="17"/>
      <c r="I84" s="17"/>
      <c r="J84" s="17"/>
      <c r="K84" s="17"/>
      <c r="L84" s="3"/>
      <c r="M84" s="166" t="s">
        <v>96</v>
      </c>
      <c r="N84" s="167"/>
      <c r="O84" s="164">
        <v>0</v>
      </c>
      <c r="P84" s="164"/>
      <c r="Q84" s="164"/>
      <c r="R84" s="164">
        <v>0</v>
      </c>
      <c r="S84" s="164"/>
      <c r="T84" s="165"/>
      <c r="U84" s="166" t="s">
        <v>96</v>
      </c>
      <c r="V84" s="167"/>
      <c r="W84" s="164">
        <v>0</v>
      </c>
      <c r="X84" s="164"/>
      <c r="Y84" s="164"/>
      <c r="Z84" s="164">
        <v>0</v>
      </c>
      <c r="AA84" s="164"/>
      <c r="AB84" s="165"/>
      <c r="AC84" s="166" t="s">
        <v>96</v>
      </c>
      <c r="AD84" s="167"/>
      <c r="AE84" s="164">
        <v>0</v>
      </c>
      <c r="AF84" s="164"/>
      <c r="AG84" s="164"/>
      <c r="AH84" s="164">
        <v>0</v>
      </c>
      <c r="AI84" s="164"/>
      <c r="AJ84" s="165"/>
      <c r="AK84" s="166" t="s">
        <v>96</v>
      </c>
      <c r="AL84" s="167"/>
      <c r="AM84" s="164">
        <v>0</v>
      </c>
      <c r="AN84" s="164"/>
      <c r="AO84" s="164"/>
      <c r="AP84" s="164">
        <v>0</v>
      </c>
      <c r="AQ84" s="164"/>
      <c r="AR84" s="165"/>
      <c r="AS84" s="166" t="s">
        <v>96</v>
      </c>
      <c r="AT84" s="167"/>
      <c r="AU84" s="164">
        <v>0</v>
      </c>
      <c r="AV84" s="164"/>
      <c r="AW84" s="164"/>
      <c r="AX84" s="164">
        <v>0</v>
      </c>
      <c r="AY84" s="164"/>
      <c r="AZ84" s="165"/>
    </row>
    <row r="85" spans="1:52" x14ac:dyDescent="0.2">
      <c r="A85" s="168" t="s">
        <v>232</v>
      </c>
      <c r="B85" s="169"/>
      <c r="C85" s="169"/>
      <c r="D85" s="169"/>
      <c r="E85" s="17">
        <v>47.8</v>
      </c>
      <c r="F85" s="17">
        <v>0.5</v>
      </c>
      <c r="G85" s="17"/>
      <c r="H85" s="17"/>
      <c r="I85" s="17"/>
      <c r="J85" s="17"/>
      <c r="K85" s="17"/>
      <c r="L85" s="3"/>
      <c r="M85" s="46">
        <v>20</v>
      </c>
      <c r="N85" s="47"/>
      <c r="O85" s="200">
        <v>-0.18000000715255737</v>
      </c>
      <c r="P85" s="200"/>
      <c r="Q85" s="200"/>
      <c r="R85" s="200">
        <v>-0.36000001430511475</v>
      </c>
      <c r="S85" s="200"/>
      <c r="T85" s="209"/>
      <c r="U85" s="46">
        <v>20</v>
      </c>
      <c r="V85" s="47"/>
      <c r="W85" s="200">
        <v>-0.15000000596046448</v>
      </c>
      <c r="X85" s="200"/>
      <c r="Y85" s="200"/>
      <c r="Z85" s="200">
        <v>-0.23999999463558197</v>
      </c>
      <c r="AA85" s="200"/>
      <c r="AB85" s="209"/>
      <c r="AC85" s="46">
        <v>20</v>
      </c>
      <c r="AD85" s="47"/>
      <c r="AE85" s="200">
        <v>-0.15000000596046448</v>
      </c>
      <c r="AF85" s="200"/>
      <c r="AG85" s="200"/>
      <c r="AH85" s="200">
        <v>-0.30000001192092896</v>
      </c>
      <c r="AI85" s="200"/>
      <c r="AJ85" s="209"/>
      <c r="AK85" s="46">
        <v>20</v>
      </c>
      <c r="AL85" s="47"/>
      <c r="AM85" s="200">
        <v>-0.15000000596046448</v>
      </c>
      <c r="AN85" s="200"/>
      <c r="AO85" s="200"/>
      <c r="AP85" s="200">
        <v>-9.0000003576278687E-2</v>
      </c>
      <c r="AQ85" s="200"/>
      <c r="AR85" s="209"/>
      <c r="AS85" s="46">
        <v>20</v>
      </c>
      <c r="AT85" s="47"/>
      <c r="AU85" s="200">
        <v>-5.9999998658895493E-2</v>
      </c>
      <c r="AV85" s="200"/>
      <c r="AW85" s="200"/>
      <c r="AX85" s="200">
        <v>-0.15000000596046448</v>
      </c>
      <c r="AY85" s="200"/>
      <c r="AZ85" s="209"/>
    </row>
    <row r="86" spans="1:52" x14ac:dyDescent="0.2">
      <c r="A86" s="168" t="s">
        <v>233</v>
      </c>
      <c r="B86" s="169"/>
      <c r="C86" s="169"/>
      <c r="D86" s="169"/>
      <c r="E86" s="17">
        <v>47.8</v>
      </c>
      <c r="F86" s="17">
        <v>0.5</v>
      </c>
      <c r="G86" s="17"/>
      <c r="H86" s="17"/>
      <c r="I86" s="17"/>
      <c r="J86" s="17"/>
      <c r="K86" s="17"/>
      <c r="L86" s="3"/>
      <c r="M86" s="46">
        <v>200</v>
      </c>
      <c r="N86" s="47"/>
      <c r="O86" s="200">
        <v>-1.6200000047683716</v>
      </c>
      <c r="P86" s="200"/>
      <c r="Q86" s="200"/>
      <c r="R86" s="200">
        <v>-0.87000000476837158</v>
      </c>
      <c r="S86" s="200"/>
      <c r="T86" s="209"/>
      <c r="U86" s="46">
        <v>250</v>
      </c>
      <c r="V86" s="47"/>
      <c r="W86" s="200">
        <v>-3.059999942779541</v>
      </c>
      <c r="X86" s="200"/>
      <c r="Y86" s="200"/>
      <c r="Z86" s="200">
        <v>-1.7999999523162842</v>
      </c>
      <c r="AA86" s="200"/>
      <c r="AB86" s="209"/>
      <c r="AC86" s="46">
        <v>300</v>
      </c>
      <c r="AD86" s="47"/>
      <c r="AE86" s="200">
        <v>-4.0199999809265137</v>
      </c>
      <c r="AF86" s="200"/>
      <c r="AG86" s="200"/>
      <c r="AH86" s="200">
        <v>-2.25</v>
      </c>
      <c r="AI86" s="200"/>
      <c r="AJ86" s="209"/>
      <c r="AK86" s="46">
        <v>300</v>
      </c>
      <c r="AL86" s="47"/>
      <c r="AM86" s="200">
        <v>-3.8399999141693115</v>
      </c>
      <c r="AN86" s="200"/>
      <c r="AO86" s="200"/>
      <c r="AP86" s="200">
        <v>-2.1600000858306885</v>
      </c>
      <c r="AQ86" s="200"/>
      <c r="AR86" s="209"/>
      <c r="AS86" s="46">
        <v>100</v>
      </c>
      <c r="AT86" s="47"/>
      <c r="AU86" s="200">
        <v>-0.56999999284744263</v>
      </c>
      <c r="AV86" s="200"/>
      <c r="AW86" s="200"/>
      <c r="AX86" s="200">
        <v>-0.30000001192092896</v>
      </c>
      <c r="AY86" s="200"/>
      <c r="AZ86" s="209"/>
    </row>
    <row r="87" spans="1:52" x14ac:dyDescent="0.2">
      <c r="A87" s="168" t="s">
        <v>234</v>
      </c>
      <c r="B87" s="169"/>
      <c r="C87" s="169"/>
      <c r="D87" s="169"/>
      <c r="E87" s="17">
        <v>47.8</v>
      </c>
      <c r="F87" s="17">
        <v>0.5</v>
      </c>
      <c r="G87" s="17"/>
      <c r="H87" s="17"/>
      <c r="I87" s="17"/>
      <c r="J87" s="17"/>
      <c r="K87" s="17"/>
      <c r="L87" s="3"/>
      <c r="M87" s="46">
        <v>200</v>
      </c>
      <c r="N87" s="47"/>
      <c r="O87" s="200">
        <v>-1.5299999713897705</v>
      </c>
      <c r="P87" s="200"/>
      <c r="Q87" s="200"/>
      <c r="R87" s="200">
        <v>-0.95999997854232788</v>
      </c>
      <c r="S87" s="200"/>
      <c r="T87" s="209"/>
      <c r="U87" s="46">
        <v>300</v>
      </c>
      <c r="V87" s="47"/>
      <c r="W87" s="200">
        <v>-2.7899999618530273</v>
      </c>
      <c r="X87" s="200"/>
      <c r="Y87" s="200"/>
      <c r="Z87" s="200">
        <v>-1.9500000476837158</v>
      </c>
      <c r="AA87" s="200"/>
      <c r="AB87" s="209"/>
      <c r="AC87" s="46">
        <v>300</v>
      </c>
      <c r="AD87" s="47"/>
      <c r="AE87" s="200">
        <v>-3.6600000858306885</v>
      </c>
      <c r="AF87" s="200"/>
      <c r="AG87" s="200"/>
      <c r="AH87" s="200">
        <v>-2.4300000667572021</v>
      </c>
      <c r="AI87" s="200"/>
      <c r="AJ87" s="209"/>
      <c r="AK87" s="46">
        <v>300</v>
      </c>
      <c r="AL87" s="47"/>
      <c r="AM87" s="200">
        <v>-3.4800000190734863</v>
      </c>
      <c r="AN87" s="200"/>
      <c r="AO87" s="200"/>
      <c r="AP87" s="200">
        <v>-2.3399999141693115</v>
      </c>
      <c r="AQ87" s="200"/>
      <c r="AR87" s="209"/>
      <c r="AS87" s="46">
        <v>100</v>
      </c>
      <c r="AT87" s="47"/>
      <c r="AU87" s="200">
        <v>-0.54000002145767212</v>
      </c>
      <c r="AV87" s="200"/>
      <c r="AW87" s="200"/>
      <c r="AX87" s="200">
        <v>-0.30000001192092896</v>
      </c>
      <c r="AY87" s="200"/>
      <c r="AZ87" s="209"/>
    </row>
    <row r="88" spans="1:52" ht="13.5" thickBot="1" x14ac:dyDescent="0.25">
      <c r="A88" s="177" t="s">
        <v>149</v>
      </c>
      <c r="B88" s="178"/>
      <c r="C88" s="178"/>
      <c r="D88" s="178"/>
      <c r="E88" s="179"/>
      <c r="F88" s="179"/>
      <c r="G88" s="179"/>
      <c r="H88" s="179"/>
      <c r="I88" s="179"/>
      <c r="J88" s="179"/>
      <c r="K88" s="179"/>
      <c r="L88" s="180"/>
      <c r="M88" s="181"/>
      <c r="N88" s="182"/>
      <c r="O88" s="183">
        <f>SUM(O83:Q87)</f>
        <v>-3.3299999833106995</v>
      </c>
      <c r="P88" s="183"/>
      <c r="Q88" s="183"/>
      <c r="R88" s="183">
        <f>SUM(R83:T87)</f>
        <v>-2.1899999976158142</v>
      </c>
      <c r="S88" s="183"/>
      <c r="T88" s="184"/>
      <c r="U88" s="181"/>
      <c r="V88" s="182"/>
      <c r="W88" s="183">
        <f>SUM(W83:Y87)</f>
        <v>-5.9999999105930328</v>
      </c>
      <c r="X88" s="183"/>
      <c r="Y88" s="183"/>
      <c r="Z88" s="183">
        <f>SUM(Z83:AB87)</f>
        <v>-3.989999994635582</v>
      </c>
      <c r="AA88" s="183"/>
      <c r="AB88" s="184"/>
      <c r="AC88" s="181"/>
      <c r="AD88" s="182"/>
      <c r="AE88" s="183">
        <f>SUM(AE83:AG87)</f>
        <v>-7.8300000727176666</v>
      </c>
      <c r="AF88" s="183"/>
      <c r="AG88" s="183"/>
      <c r="AH88" s="183">
        <f>SUM(AH83:AJ87)</f>
        <v>-4.9800000786781311</v>
      </c>
      <c r="AI88" s="183"/>
      <c r="AJ88" s="184"/>
      <c r="AK88" s="181"/>
      <c r="AL88" s="182"/>
      <c r="AM88" s="183">
        <f>SUM(AM83:AO87)</f>
        <v>-7.4699999392032623</v>
      </c>
      <c r="AN88" s="183"/>
      <c r="AO88" s="183"/>
      <c r="AP88" s="183">
        <f>SUM(AP83:AR87)</f>
        <v>-4.5900000035762787</v>
      </c>
      <c r="AQ88" s="183"/>
      <c r="AR88" s="184"/>
      <c r="AS88" s="181"/>
      <c r="AT88" s="182"/>
      <c r="AU88" s="183">
        <f>SUM(AU83:AW87)</f>
        <v>-1.1700000129640102</v>
      </c>
      <c r="AV88" s="183"/>
      <c r="AW88" s="183"/>
      <c r="AX88" s="183">
        <f>SUM(AX83:AZ87)</f>
        <v>-0.75000002980232239</v>
      </c>
      <c r="AY88" s="183"/>
      <c r="AZ88" s="184"/>
    </row>
    <row r="89" spans="1:52" ht="13.5" thickBot="1" x14ac:dyDescent="0.25">
      <c r="A89" s="185" t="s">
        <v>56</v>
      </c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7"/>
      <c r="M89" s="188"/>
      <c r="N89" s="189"/>
      <c r="O89" s="190">
        <f>SUM(O64:Q67)+SUM(O70:Q73)+SUM(O76:Q80)+SUM(O83:Q87)</f>
        <v>7.4700000137090683</v>
      </c>
      <c r="P89" s="190"/>
      <c r="Q89" s="190"/>
      <c r="R89" s="190">
        <f>SUM(R64:T67)+SUM(R70:T73)+SUM(R76:T80)+SUM(R83:T87)</f>
        <v>8.5616664858143956</v>
      </c>
      <c r="S89" s="190"/>
      <c r="T89" s="191"/>
      <c r="U89" s="188"/>
      <c r="V89" s="189"/>
      <c r="W89" s="190">
        <f>SUM(W64:Y67)+SUM(W70:Y73)+SUM(W76:Y80)+SUM(W83:Y87)</f>
        <v>-2.8099994212388992</v>
      </c>
      <c r="X89" s="190"/>
      <c r="Y89" s="190"/>
      <c r="Z89" s="190">
        <f>SUM(Z64:AB67)+SUM(Z70:AB73)+SUM(Z76:AB80)+SUM(Z83:AB87)</f>
        <v>-3.3862495874365219</v>
      </c>
      <c r="AA89" s="190"/>
      <c r="AB89" s="191"/>
      <c r="AC89" s="188"/>
      <c r="AD89" s="189"/>
      <c r="AE89" s="190">
        <f>SUM(AE64:AG67)+SUM(AE70:AG73)+SUM(AE76:AG80)+SUM(AE83:AG87)</f>
        <v>3.3099997639656067</v>
      </c>
      <c r="AF89" s="190"/>
      <c r="AG89" s="190"/>
      <c r="AH89" s="190">
        <f>SUM(AH64:AJ67)+SUM(AH70:AJ73)+SUM(AH76:AJ80)+SUM(AH83:AJ87)</f>
        <v>14.639345297531573</v>
      </c>
      <c r="AI89" s="190"/>
      <c r="AJ89" s="191"/>
      <c r="AK89" s="188"/>
      <c r="AL89" s="189"/>
      <c r="AM89" s="190">
        <f>SUM(AM64:AO67)+SUM(AM70:AO73)+SUM(AM76:AO80)+SUM(AM83:AO87)</f>
        <v>4.1799998730421066</v>
      </c>
      <c r="AN89" s="190"/>
      <c r="AO89" s="190"/>
      <c r="AP89" s="190">
        <f>SUM(AP64:AR67)+SUM(AP70:AR73)+SUM(AP76:AR80)+SUM(AP83:AR87)</f>
        <v>7.9810866406063923</v>
      </c>
      <c r="AQ89" s="190"/>
      <c r="AR89" s="191"/>
      <c r="AS89" s="188"/>
      <c r="AT89" s="189"/>
      <c r="AU89" s="190">
        <f>SUM(AU64:AW67)+SUM(AU70:AW73)+SUM(AU76:AW80)+SUM(AU83:AW87)</f>
        <v>2.7900001592934132</v>
      </c>
      <c r="AV89" s="190"/>
      <c r="AW89" s="190"/>
      <c r="AX89" s="190">
        <f>SUM(AX64:AZ67)+SUM(AX70:AZ73)+SUM(AX76:AZ80)+SUM(AX83:AZ87)</f>
        <v>3.4640001162489185</v>
      </c>
      <c r="AY89" s="190"/>
      <c r="AZ89" s="191"/>
    </row>
    <row r="90" spans="1:52" x14ac:dyDescent="0.2">
      <c r="A90" s="156" t="s">
        <v>38</v>
      </c>
      <c r="B90" s="157"/>
      <c r="C90" s="157"/>
      <c r="D90" s="157"/>
      <c r="E90" s="158"/>
      <c r="F90" s="158"/>
      <c r="G90" s="158"/>
      <c r="H90" s="158"/>
      <c r="I90" s="158"/>
      <c r="J90" s="158"/>
      <c r="K90" s="158"/>
      <c r="L90" s="159"/>
      <c r="M90" s="160"/>
      <c r="N90" s="161"/>
      <c r="O90" s="162"/>
      <c r="P90" s="162"/>
      <c r="Q90" s="162"/>
      <c r="R90" s="162"/>
      <c r="S90" s="162"/>
      <c r="T90" s="163"/>
      <c r="U90" s="160"/>
      <c r="V90" s="161"/>
      <c r="W90" s="162"/>
      <c r="X90" s="162"/>
      <c r="Y90" s="162"/>
      <c r="Z90" s="162"/>
      <c r="AA90" s="162"/>
      <c r="AB90" s="163"/>
      <c r="AC90" s="160"/>
      <c r="AD90" s="161"/>
      <c r="AE90" s="162"/>
      <c r="AF90" s="162"/>
      <c r="AG90" s="162"/>
      <c r="AH90" s="162"/>
      <c r="AI90" s="162"/>
      <c r="AJ90" s="163"/>
      <c r="AK90" s="160"/>
      <c r="AL90" s="161"/>
      <c r="AM90" s="162"/>
      <c r="AN90" s="162"/>
      <c r="AO90" s="162"/>
      <c r="AP90" s="162"/>
      <c r="AQ90" s="162"/>
      <c r="AR90" s="163"/>
      <c r="AS90" s="160"/>
      <c r="AT90" s="161"/>
      <c r="AU90" s="162"/>
      <c r="AV90" s="162"/>
      <c r="AW90" s="162"/>
      <c r="AX90" s="162"/>
      <c r="AY90" s="162"/>
      <c r="AZ90" s="163"/>
    </row>
    <row r="91" spans="1:52" x14ac:dyDescent="0.2">
      <c r="A91" s="168" t="s">
        <v>39</v>
      </c>
      <c r="B91" s="169"/>
      <c r="C91" s="169"/>
      <c r="D91" s="169"/>
      <c r="E91" s="17"/>
      <c r="F91" s="17"/>
      <c r="G91" s="17"/>
      <c r="H91" s="17"/>
      <c r="I91" s="17"/>
      <c r="J91" s="17"/>
      <c r="K91" s="17"/>
      <c r="L91" s="3"/>
      <c r="M91" s="166">
        <f>M7</f>
        <v>145.23687908977493</v>
      </c>
      <c r="N91" s="167"/>
      <c r="O91" s="164">
        <f>O7</f>
        <v>1.440000057220459</v>
      </c>
      <c r="P91" s="164"/>
      <c r="Q91" s="164"/>
      <c r="R91" s="164">
        <f>Q7</f>
        <v>0.72000002861022949</v>
      </c>
      <c r="S91" s="164"/>
      <c r="T91" s="165"/>
      <c r="U91" s="166">
        <f>U7</f>
        <v>137.78380145345136</v>
      </c>
      <c r="V91" s="167"/>
      <c r="W91" s="164">
        <f>W7</f>
        <v>1.0800000429153442</v>
      </c>
      <c r="X91" s="164"/>
      <c r="Y91" s="164"/>
      <c r="Z91" s="164">
        <f>Y7</f>
        <v>1.0800000429153442</v>
      </c>
      <c r="AA91" s="164"/>
      <c r="AB91" s="165"/>
      <c r="AC91" s="166">
        <f>AC7</f>
        <v>205.39596416550106</v>
      </c>
      <c r="AD91" s="167"/>
      <c r="AE91" s="164">
        <f>AE7</f>
        <v>2.1600000858306885</v>
      </c>
      <c r="AF91" s="164"/>
      <c r="AG91" s="164"/>
      <c r="AH91" s="164">
        <f>AG7</f>
        <v>0.72000002861022949</v>
      </c>
      <c r="AI91" s="164"/>
      <c r="AJ91" s="165"/>
      <c r="AK91" s="166">
        <f>AK7</f>
        <v>72.618439544887465</v>
      </c>
      <c r="AL91" s="167"/>
      <c r="AM91" s="164">
        <f>AM7</f>
        <v>0.72000002861022949</v>
      </c>
      <c r="AN91" s="164"/>
      <c r="AO91" s="164"/>
      <c r="AP91" s="164">
        <f>AO7</f>
        <v>0.36000001430511475</v>
      </c>
      <c r="AQ91" s="164"/>
      <c r="AR91" s="165"/>
      <c r="AS91" s="166">
        <f>AS7</f>
        <v>145.23687908977493</v>
      </c>
      <c r="AT91" s="167"/>
      <c r="AU91" s="164">
        <f>AU7</f>
        <v>1.440000057220459</v>
      </c>
      <c r="AV91" s="164"/>
      <c r="AW91" s="164"/>
      <c r="AX91" s="164">
        <f>AW7</f>
        <v>0.72000002861022949</v>
      </c>
      <c r="AY91" s="164"/>
      <c r="AZ91" s="165"/>
    </row>
    <row r="92" spans="1:52" x14ac:dyDescent="0.2">
      <c r="A92" s="168" t="s">
        <v>235</v>
      </c>
      <c r="B92" s="169"/>
      <c r="C92" s="169"/>
      <c r="D92" s="169"/>
      <c r="E92" s="17"/>
      <c r="F92" s="17"/>
      <c r="G92" s="17"/>
      <c r="H92" s="17"/>
      <c r="I92" s="17"/>
      <c r="J92" s="17"/>
      <c r="K92" s="17"/>
      <c r="L92" s="3"/>
      <c r="M92" s="166" t="s">
        <v>96</v>
      </c>
      <c r="N92" s="167"/>
      <c r="O92" s="164">
        <v>0</v>
      </c>
      <c r="P92" s="164"/>
      <c r="Q92" s="164"/>
      <c r="R92" s="164">
        <v>0</v>
      </c>
      <c r="S92" s="164"/>
      <c r="T92" s="165"/>
      <c r="U92" s="166" t="s">
        <v>96</v>
      </c>
      <c r="V92" s="167"/>
      <c r="W92" s="164">
        <v>0</v>
      </c>
      <c r="X92" s="164"/>
      <c r="Y92" s="164"/>
      <c r="Z92" s="164">
        <v>0</v>
      </c>
      <c r="AA92" s="164"/>
      <c r="AB92" s="165"/>
      <c r="AC92" s="166" t="s">
        <v>96</v>
      </c>
      <c r="AD92" s="167"/>
      <c r="AE92" s="164">
        <v>0</v>
      </c>
      <c r="AF92" s="164"/>
      <c r="AG92" s="164"/>
      <c r="AH92" s="164">
        <v>0</v>
      </c>
      <c r="AI92" s="164"/>
      <c r="AJ92" s="165"/>
      <c r="AK92" s="166" t="s">
        <v>96</v>
      </c>
      <c r="AL92" s="167"/>
      <c r="AM92" s="164">
        <v>0</v>
      </c>
      <c r="AN92" s="164"/>
      <c r="AO92" s="164"/>
      <c r="AP92" s="164">
        <v>0</v>
      </c>
      <c r="AQ92" s="164"/>
      <c r="AR92" s="165"/>
      <c r="AS92" s="166" t="s">
        <v>96</v>
      </c>
      <c r="AT92" s="167"/>
      <c r="AU92" s="164">
        <v>0</v>
      </c>
      <c r="AV92" s="164"/>
      <c r="AW92" s="164"/>
      <c r="AX92" s="164">
        <v>0</v>
      </c>
      <c r="AY92" s="164"/>
      <c r="AZ92" s="165"/>
    </row>
    <row r="93" spans="1:52" x14ac:dyDescent="0.2">
      <c r="A93" s="168" t="s">
        <v>236</v>
      </c>
      <c r="B93" s="169"/>
      <c r="C93" s="169"/>
      <c r="D93" s="169"/>
      <c r="E93" s="17"/>
      <c r="F93" s="17"/>
      <c r="G93" s="17"/>
      <c r="H93" s="17"/>
      <c r="I93" s="17"/>
      <c r="J93" s="17"/>
      <c r="K93" s="17"/>
      <c r="L93" s="3"/>
      <c r="M93" s="198">
        <f>IF(OR(M42=0,S7=0),0,ABS(1000*O93/(SQRT(3)*M42*S7)))</f>
        <v>43.571063125766351</v>
      </c>
      <c r="N93" s="199"/>
      <c r="O93" s="200">
        <v>-0.43200001120567322</v>
      </c>
      <c r="P93" s="200"/>
      <c r="Q93" s="200"/>
      <c r="R93" s="48">
        <f>-ABS(O93)*TAN(ACOS(S7))</f>
        <v>-0.21600000560283661</v>
      </c>
      <c r="S93" s="48"/>
      <c r="T93" s="170"/>
      <c r="U93" s="198">
        <f>IF(OR(U42=0,AA7=0),0,ABS(1000*W93/(SQRT(3)*U42*AA7)))</f>
        <v>27.556759910479432</v>
      </c>
      <c r="V93" s="199"/>
      <c r="W93" s="200">
        <v>-0.21600000560283661</v>
      </c>
      <c r="X93" s="200"/>
      <c r="Y93" s="200"/>
      <c r="Z93" s="48">
        <f>-ABS(W93)*TAN(ACOS(AA7))</f>
        <v>-0.21600000560283653</v>
      </c>
      <c r="AA93" s="48"/>
      <c r="AB93" s="170"/>
      <c r="AC93" s="198">
        <f>IF(OR(AC42=0,AI7=0),0,ABS(1000*AE93/(SQRT(3)*AC42*AI7)))</f>
        <v>37.655925063320609</v>
      </c>
      <c r="AD93" s="199"/>
      <c r="AE93" s="200">
        <v>-0.39599999785423279</v>
      </c>
      <c r="AF93" s="200"/>
      <c r="AG93" s="200"/>
      <c r="AH93" s="48">
        <f>-ABS(AE93)*TAN(ACOS(AI7))</f>
        <v>-0.13199999928474435</v>
      </c>
      <c r="AI93" s="48"/>
      <c r="AJ93" s="170"/>
      <c r="AK93" s="198">
        <f>IF(OR(AK42=0,AQ7=0),0,ABS(1000*AM93/(SQRT(3)*AK42*AQ7)))</f>
        <v>54.463829658665595</v>
      </c>
      <c r="AL93" s="199"/>
      <c r="AM93" s="200">
        <v>-0.54000002145767212</v>
      </c>
      <c r="AN93" s="200"/>
      <c r="AO93" s="200"/>
      <c r="AP93" s="48">
        <f>-ABS(AM93)*TAN(ACOS(AQ7))</f>
        <v>-0.27000001072883606</v>
      </c>
      <c r="AQ93" s="48"/>
      <c r="AR93" s="170"/>
      <c r="AS93" s="198">
        <f>IF(OR(AS42=0,AY7=0),0,ABS(1000*AU93/(SQRT(3)*AS42*AY7)))</f>
        <v>25.416453239544484</v>
      </c>
      <c r="AT93" s="199"/>
      <c r="AU93" s="200">
        <v>-0.25200000405311584</v>
      </c>
      <c r="AV93" s="200"/>
      <c r="AW93" s="200"/>
      <c r="AX93" s="48">
        <f>-ABS(AU93)*TAN(ACOS(AY7))</f>
        <v>-0.12600000202655792</v>
      </c>
      <c r="AY93" s="48"/>
      <c r="AZ93" s="170"/>
    </row>
    <row r="94" spans="1:52" x14ac:dyDescent="0.2">
      <c r="A94" s="168" t="s">
        <v>237</v>
      </c>
      <c r="B94" s="169"/>
      <c r="C94" s="169"/>
      <c r="D94" s="169"/>
      <c r="E94" s="17"/>
      <c r="F94" s="17"/>
      <c r="G94" s="17"/>
      <c r="H94" s="17"/>
      <c r="I94" s="17"/>
      <c r="J94" s="17"/>
      <c r="K94" s="17"/>
      <c r="L94" s="3"/>
      <c r="M94" s="198">
        <f>IF(OR(M42=0,S7=0),0,ABS(1000*O94/(SQRT(3)*M42*S7)))</f>
        <v>65.356593185734212</v>
      </c>
      <c r="N94" s="199"/>
      <c r="O94" s="200">
        <v>-0.64800000190734863</v>
      </c>
      <c r="P94" s="200"/>
      <c r="Q94" s="200"/>
      <c r="R94" s="48">
        <f>-ABS(O94)*TAN(ACOS(S7))</f>
        <v>-0.32400000095367432</v>
      </c>
      <c r="S94" s="48"/>
      <c r="T94" s="170"/>
      <c r="U94" s="198">
        <f>IF(OR(U42=0,AA7=0),0,ABS(1000*W94/(SQRT(3)*U42*AA7)))</f>
        <v>41.33513891519204</v>
      </c>
      <c r="V94" s="199"/>
      <c r="W94" s="200">
        <v>-0.32400000095367432</v>
      </c>
      <c r="X94" s="200"/>
      <c r="Y94" s="200"/>
      <c r="Z94" s="48">
        <f>-ABS(W94)*TAN(ACOS(AA7))</f>
        <v>-0.32400000095367421</v>
      </c>
      <c r="AA94" s="48"/>
      <c r="AB94" s="170"/>
      <c r="AC94" s="198">
        <f>IF(OR(AC42=0,AI7=0),0,ABS(1000*AE94/(SQRT(3)*AC42*AI7)))</f>
        <v>44.502456635385784</v>
      </c>
      <c r="AD94" s="199"/>
      <c r="AE94" s="200">
        <v>-0.46799999475479126</v>
      </c>
      <c r="AF94" s="200"/>
      <c r="AG94" s="200"/>
      <c r="AH94" s="48">
        <f>-ABS(AE94)*TAN(ACOS(AI7))</f>
        <v>-0.15599999825159719</v>
      </c>
      <c r="AI94" s="48"/>
      <c r="AJ94" s="170"/>
      <c r="AK94" s="198">
        <f>IF(OR(AK42=0,AQ7=0),0,ABS(1000*AM94/(SQRT(3)*AK42*AQ7)))</f>
        <v>94.403966599024685</v>
      </c>
      <c r="AL94" s="199"/>
      <c r="AM94" s="200">
        <v>-0.93599998950958252</v>
      </c>
      <c r="AN94" s="200"/>
      <c r="AO94" s="200"/>
      <c r="AP94" s="48">
        <f>-ABS(AM94)*TAN(ACOS(AQ7))</f>
        <v>-0.46799999475479126</v>
      </c>
      <c r="AQ94" s="48"/>
      <c r="AR94" s="170"/>
      <c r="AS94" s="198">
        <f>IF(OR(AS42=0,AY7=0),0,ABS(1000*AU94/(SQRT(3)*AS42*AY7)))</f>
        <v>36.309219772443733</v>
      </c>
      <c r="AT94" s="199"/>
      <c r="AU94" s="200">
        <v>-0.36000001430511475</v>
      </c>
      <c r="AV94" s="200"/>
      <c r="AW94" s="200"/>
      <c r="AX94" s="48">
        <f>-ABS(AU94)*TAN(ACOS(AY7))</f>
        <v>-0.18000000715255737</v>
      </c>
      <c r="AY94" s="48"/>
      <c r="AZ94" s="170"/>
    </row>
    <row r="95" spans="1:52" x14ac:dyDescent="0.2">
      <c r="A95" s="168" t="s">
        <v>238</v>
      </c>
      <c r="B95" s="169"/>
      <c r="C95" s="169"/>
      <c r="D95" s="169"/>
      <c r="E95" s="17"/>
      <c r="F95" s="17"/>
      <c r="G95" s="17"/>
      <c r="H95" s="17"/>
      <c r="I95" s="17"/>
      <c r="J95" s="17"/>
      <c r="K95" s="17"/>
      <c r="L95" s="3"/>
      <c r="M95" s="198">
        <f>IF(OR(M42=0,S7=0),0,ABS(1000*O95/(SQRT(3)*M42*S7)))</f>
        <v>3.630921676661309</v>
      </c>
      <c r="N95" s="199"/>
      <c r="O95" s="200">
        <v>-3.5999998450279236E-2</v>
      </c>
      <c r="P95" s="200"/>
      <c r="Q95" s="200"/>
      <c r="R95" s="48">
        <f>-ABS(O95)*TAN(ACOS(S7))</f>
        <v>-1.7999999225139618E-2</v>
      </c>
      <c r="S95" s="48"/>
      <c r="T95" s="170"/>
      <c r="U95" s="198">
        <f>IF(OR(U42=0,AA7=0),0,ABS(1000*W95/(SQRT(3)*U42*AA7)))</f>
        <v>2.2963965007854346</v>
      </c>
      <c r="V95" s="199"/>
      <c r="W95" s="200">
        <v>-1.7999999225139618E-2</v>
      </c>
      <c r="X95" s="200"/>
      <c r="Y95" s="200"/>
      <c r="Z95" s="48">
        <f>-ABS(W95)*TAN(ACOS(AA7))</f>
        <v>-1.7999999225139611E-2</v>
      </c>
      <c r="AA95" s="48"/>
      <c r="AB95" s="170"/>
      <c r="AC95" s="198">
        <f>IF(OR(AC42=0,AI7=0),0,ABS(1000*AE95/(SQRT(3)*AC42*AI7)))</f>
        <v>6.8465315720651745</v>
      </c>
      <c r="AD95" s="199"/>
      <c r="AE95" s="200">
        <v>-7.1999996900558472E-2</v>
      </c>
      <c r="AF95" s="200"/>
      <c r="AG95" s="200"/>
      <c r="AH95" s="48">
        <f>-ABS(AE95)*TAN(ACOS(AI7))</f>
        <v>-2.3999998966852839E-2</v>
      </c>
      <c r="AI95" s="48"/>
      <c r="AJ95" s="170"/>
      <c r="AK95" s="198">
        <f>IF(OR(AK42=0,AQ7=0),0,ABS(1000*AM95/(SQRT(3)*AK42*AQ7)))</f>
        <v>3.630921676661309</v>
      </c>
      <c r="AL95" s="199"/>
      <c r="AM95" s="200">
        <v>-3.5999998450279236E-2</v>
      </c>
      <c r="AN95" s="200"/>
      <c r="AO95" s="200"/>
      <c r="AP95" s="48">
        <f>-ABS(AM95)*TAN(ACOS(AQ7))</f>
        <v>-1.7999999225139618E-2</v>
      </c>
      <c r="AQ95" s="48"/>
      <c r="AR95" s="170"/>
      <c r="AS95" s="198">
        <f>IF(OR(AS42=0,AY7=0),0,ABS(1000*AU95/(SQRT(3)*AS42*AY7)))</f>
        <v>3.630921676661309</v>
      </c>
      <c r="AT95" s="199"/>
      <c r="AU95" s="200">
        <v>-3.5999998450279236E-2</v>
      </c>
      <c r="AV95" s="200"/>
      <c r="AW95" s="200"/>
      <c r="AX95" s="48">
        <f>-ABS(AU95)*TAN(ACOS(AY7))</f>
        <v>-1.7999999225139618E-2</v>
      </c>
      <c r="AY95" s="48"/>
      <c r="AZ95" s="170"/>
    </row>
    <row r="96" spans="1:52" x14ac:dyDescent="0.2">
      <c r="A96" s="168" t="s">
        <v>239</v>
      </c>
      <c r="B96" s="169"/>
      <c r="C96" s="169"/>
      <c r="D96" s="169"/>
      <c r="E96" s="17"/>
      <c r="F96" s="17"/>
      <c r="G96" s="17"/>
      <c r="H96" s="17"/>
      <c r="I96" s="17"/>
      <c r="J96" s="17"/>
      <c r="K96" s="17"/>
      <c r="L96" s="3"/>
      <c r="M96" s="198">
        <f>IF(OR(M42=0,S7=0),0,ABS(1000*O96/(SQRT(3)*M42*S7)))</f>
        <v>36.309219772443733</v>
      </c>
      <c r="N96" s="199"/>
      <c r="O96" s="200">
        <v>-0.36000001430511475</v>
      </c>
      <c r="P96" s="200"/>
      <c r="Q96" s="200"/>
      <c r="R96" s="48">
        <f>-ABS(O96)*TAN(ACOS(S7))</f>
        <v>-0.18000000715255737</v>
      </c>
      <c r="S96" s="48"/>
      <c r="T96" s="170"/>
      <c r="U96" s="198">
        <f>IF(OR(U42=0,AA7=0),0,ABS(1000*W96/(SQRT(3)*U42*AA7)))</f>
        <v>15.309310322078598</v>
      </c>
      <c r="V96" s="199"/>
      <c r="W96" s="200">
        <v>-0.11999999731779099</v>
      </c>
      <c r="X96" s="200"/>
      <c r="Y96" s="200"/>
      <c r="Z96" s="48">
        <f>-ABS(W96)*TAN(ACOS(AA7))</f>
        <v>-0.11999999731779094</v>
      </c>
      <c r="AA96" s="48"/>
      <c r="AB96" s="170"/>
      <c r="AC96" s="198">
        <f>IF(OR(AC42=0,AI7=0),0,ABS(1000*AE96/(SQRT(3)*AC42*AI7)))</f>
        <v>34.232660694250178</v>
      </c>
      <c r="AD96" s="199"/>
      <c r="AE96" s="200">
        <v>-0.36000001430511475</v>
      </c>
      <c r="AF96" s="200"/>
      <c r="AG96" s="200"/>
      <c r="AH96" s="48">
        <f>-ABS(AE96)*TAN(ACOS(AI7))</f>
        <v>-0.12000000476837165</v>
      </c>
      <c r="AI96" s="48"/>
      <c r="AJ96" s="170"/>
      <c r="AK96" s="198">
        <f>IF(OR(AK42=0,AQ7=0),0,ABS(1000*AM96/(SQRT(3)*AK42*AQ7)))</f>
        <v>24.20614501204717</v>
      </c>
      <c r="AL96" s="199"/>
      <c r="AM96" s="200">
        <v>-0.23999999463558197</v>
      </c>
      <c r="AN96" s="200"/>
      <c r="AO96" s="200"/>
      <c r="AP96" s="48">
        <f>-ABS(AM96)*TAN(ACOS(AQ7))</f>
        <v>-0.11999999731779099</v>
      </c>
      <c r="AQ96" s="48"/>
      <c r="AR96" s="170"/>
      <c r="AS96" s="198">
        <f>IF(OR(AS42=0,AY7=0),0,ABS(1000*AU96/(SQRT(3)*AS42*AY7)))</f>
        <v>24.20614501204717</v>
      </c>
      <c r="AT96" s="199"/>
      <c r="AU96" s="200">
        <v>-0.23999999463558197</v>
      </c>
      <c r="AV96" s="200"/>
      <c r="AW96" s="200"/>
      <c r="AX96" s="48">
        <f>-ABS(AU96)*TAN(ACOS(AY7))</f>
        <v>-0.11999999731779099</v>
      </c>
      <c r="AY96" s="48"/>
      <c r="AZ96" s="170"/>
    </row>
    <row r="97" spans="1:52" x14ac:dyDescent="0.2">
      <c r="A97" s="168" t="s">
        <v>240</v>
      </c>
      <c r="B97" s="169"/>
      <c r="C97" s="169"/>
      <c r="D97" s="169"/>
      <c r="E97" s="17">
        <v>47.8</v>
      </c>
      <c r="F97" s="17">
        <v>0.5</v>
      </c>
      <c r="G97" s="17"/>
      <c r="H97" s="17"/>
      <c r="I97" s="17"/>
      <c r="J97" s="17"/>
      <c r="K97" s="17"/>
      <c r="L97" s="3"/>
      <c r="M97" s="198">
        <f>IF(OR(M42=0,S7=0),0,ABS(1000*O97/(SQRT(3)*M42*S7)))</f>
        <v>0</v>
      </c>
      <c r="N97" s="199"/>
      <c r="O97" s="200">
        <v>0</v>
      </c>
      <c r="P97" s="200"/>
      <c r="Q97" s="200"/>
      <c r="R97" s="48">
        <f>-ABS(O97)*TAN(ACOS(S7))</f>
        <v>0</v>
      </c>
      <c r="S97" s="48"/>
      <c r="T97" s="170"/>
      <c r="U97" s="198">
        <f>IF(OR(U42=0,AA7=0),0,ABS(1000*W97/(SQRT(3)*U42*AA7)))</f>
        <v>0</v>
      </c>
      <c r="V97" s="199"/>
      <c r="W97" s="200">
        <v>0</v>
      </c>
      <c r="X97" s="200"/>
      <c r="Y97" s="200"/>
      <c r="Z97" s="48">
        <f>-ABS(W97)*TAN(ACOS(AA7))</f>
        <v>0</v>
      </c>
      <c r="AA97" s="48"/>
      <c r="AB97" s="170"/>
      <c r="AC97" s="198">
        <f>IF(OR(AC42=0,AI7=0),0,ABS(1000*AE97/(SQRT(3)*AC42*AI7)))</f>
        <v>0</v>
      </c>
      <c r="AD97" s="199"/>
      <c r="AE97" s="200">
        <v>0</v>
      </c>
      <c r="AF97" s="200"/>
      <c r="AG97" s="200"/>
      <c r="AH97" s="48">
        <f>-ABS(AE97)*TAN(ACOS(AI7))</f>
        <v>0</v>
      </c>
      <c r="AI97" s="48"/>
      <c r="AJ97" s="170"/>
      <c r="AK97" s="198">
        <f>IF(OR(AK42=0,AQ7=0),0,ABS(1000*AM97/(SQRT(3)*AK42*AQ7)))</f>
        <v>0</v>
      </c>
      <c r="AL97" s="199"/>
      <c r="AM97" s="200">
        <v>0</v>
      </c>
      <c r="AN97" s="200"/>
      <c r="AO97" s="200"/>
      <c r="AP97" s="48">
        <f>-ABS(AM97)*TAN(ACOS(AQ7))</f>
        <v>0</v>
      </c>
      <c r="AQ97" s="48"/>
      <c r="AR97" s="170"/>
      <c r="AS97" s="198">
        <f>IF(OR(AS42=0,AY7=0),0,ABS(1000*AU97/(SQRT(3)*AS42*AY7)))</f>
        <v>0</v>
      </c>
      <c r="AT97" s="199"/>
      <c r="AU97" s="200">
        <v>0</v>
      </c>
      <c r="AV97" s="200"/>
      <c r="AW97" s="200"/>
      <c r="AX97" s="48">
        <f>-ABS(AU97)*TAN(ACOS(AY7))</f>
        <v>0</v>
      </c>
      <c r="AY97" s="48"/>
      <c r="AZ97" s="170"/>
    </row>
    <row r="98" spans="1:52" ht="13.5" thickBot="1" x14ac:dyDescent="0.25">
      <c r="A98" s="171" t="s">
        <v>40</v>
      </c>
      <c r="B98" s="172"/>
      <c r="C98" s="172"/>
      <c r="D98" s="172"/>
      <c r="E98" s="173"/>
      <c r="F98" s="173"/>
      <c r="G98" s="173"/>
      <c r="H98" s="173"/>
      <c r="I98" s="173"/>
      <c r="J98" s="173"/>
      <c r="K98" s="173"/>
      <c r="L98" s="174"/>
      <c r="M98" s="84"/>
      <c r="N98" s="175"/>
      <c r="O98" s="82">
        <f>SUM(O91:Q97)</f>
        <v>-3.5999968647956848E-2</v>
      </c>
      <c r="P98" s="82"/>
      <c r="Q98" s="82"/>
      <c r="R98" s="82">
        <f>SUM(R91:T97)</f>
        <v>-1.7999984323978424E-2</v>
      </c>
      <c r="S98" s="82"/>
      <c r="T98" s="176"/>
      <c r="U98" s="84"/>
      <c r="V98" s="175"/>
      <c r="W98" s="82">
        <f>SUM(W91:Y97)</f>
        <v>0.40200003981590271</v>
      </c>
      <c r="X98" s="82"/>
      <c r="Y98" s="82"/>
      <c r="Z98" s="82">
        <f>SUM(Z91:AB97)</f>
        <v>0.40200003981590299</v>
      </c>
      <c r="AA98" s="82"/>
      <c r="AB98" s="176"/>
      <c r="AC98" s="84"/>
      <c r="AD98" s="175"/>
      <c r="AE98" s="82">
        <f>SUM(AE91:AG97)</f>
        <v>0.86400008201599121</v>
      </c>
      <c r="AF98" s="82"/>
      <c r="AG98" s="82"/>
      <c r="AH98" s="82">
        <f>SUM(AH91:AJ97)</f>
        <v>0.28800002733866348</v>
      </c>
      <c r="AI98" s="82"/>
      <c r="AJ98" s="176"/>
      <c r="AK98" s="84"/>
      <c r="AL98" s="175"/>
      <c r="AM98" s="82">
        <f>SUM(AM91:AO97)</f>
        <v>-1.0319999754428864</v>
      </c>
      <c r="AN98" s="82"/>
      <c r="AO98" s="82"/>
      <c r="AP98" s="82">
        <f>SUM(AP91:AR97)</f>
        <v>-0.51599998772144318</v>
      </c>
      <c r="AQ98" s="82"/>
      <c r="AR98" s="176"/>
      <c r="AS98" s="84"/>
      <c r="AT98" s="175"/>
      <c r="AU98" s="82">
        <f>SUM(AU91:AW97)</f>
        <v>0.55200004577636719</v>
      </c>
      <c r="AV98" s="82"/>
      <c r="AW98" s="82"/>
      <c r="AX98" s="82">
        <f>SUM(AX91:AZ97)</f>
        <v>0.27600002288818359</v>
      </c>
      <c r="AY98" s="82"/>
      <c r="AZ98" s="176"/>
    </row>
    <row r="99" spans="1:52" x14ac:dyDescent="0.2">
      <c r="A99" s="156" t="s">
        <v>41</v>
      </c>
      <c r="B99" s="157"/>
      <c r="C99" s="157"/>
      <c r="D99" s="157"/>
      <c r="E99" s="158"/>
      <c r="F99" s="158"/>
      <c r="G99" s="158"/>
      <c r="H99" s="158"/>
      <c r="I99" s="158"/>
      <c r="J99" s="158"/>
      <c r="K99" s="158"/>
      <c r="L99" s="159"/>
      <c r="M99" s="160"/>
      <c r="N99" s="161"/>
      <c r="O99" s="162"/>
      <c r="P99" s="162"/>
      <c r="Q99" s="162"/>
      <c r="R99" s="162"/>
      <c r="S99" s="162"/>
      <c r="T99" s="163"/>
      <c r="U99" s="160"/>
      <c r="V99" s="161"/>
      <c r="W99" s="162"/>
      <c r="X99" s="162"/>
      <c r="Y99" s="162"/>
      <c r="Z99" s="162"/>
      <c r="AA99" s="162"/>
      <c r="AB99" s="163"/>
      <c r="AC99" s="160"/>
      <c r="AD99" s="161"/>
      <c r="AE99" s="162"/>
      <c r="AF99" s="162"/>
      <c r="AG99" s="162"/>
      <c r="AH99" s="162"/>
      <c r="AI99" s="162"/>
      <c r="AJ99" s="163"/>
      <c r="AK99" s="160"/>
      <c r="AL99" s="161"/>
      <c r="AM99" s="162"/>
      <c r="AN99" s="162"/>
      <c r="AO99" s="162"/>
      <c r="AP99" s="162"/>
      <c r="AQ99" s="162"/>
      <c r="AR99" s="163"/>
      <c r="AS99" s="160"/>
      <c r="AT99" s="161"/>
      <c r="AU99" s="162"/>
      <c r="AV99" s="162"/>
      <c r="AW99" s="162"/>
      <c r="AX99" s="162"/>
      <c r="AY99" s="162"/>
      <c r="AZ99" s="163"/>
    </row>
    <row r="100" spans="1:52" x14ac:dyDescent="0.2">
      <c r="A100" s="168" t="s">
        <v>241</v>
      </c>
      <c r="B100" s="169"/>
      <c r="C100" s="169"/>
      <c r="D100" s="169"/>
      <c r="E100" s="17"/>
      <c r="F100" s="17"/>
      <c r="G100" s="17"/>
      <c r="H100" s="17"/>
      <c r="I100" s="17"/>
      <c r="J100" s="17"/>
      <c r="K100" s="17"/>
      <c r="L100" s="3"/>
      <c r="M100" s="166">
        <f>M8</f>
        <v>852.45508456907919</v>
      </c>
      <c r="N100" s="167"/>
      <c r="O100" s="164">
        <f>O8</f>
        <v>2.880000114440918</v>
      </c>
      <c r="P100" s="164"/>
      <c r="Q100" s="164"/>
      <c r="R100" s="164">
        <f>Q8</f>
        <v>9</v>
      </c>
      <c r="S100" s="164"/>
      <c r="T100" s="165"/>
      <c r="U100" s="166">
        <f>U8</f>
        <v>253.64529801110251</v>
      </c>
      <c r="V100" s="167"/>
      <c r="W100" s="164">
        <f>W8</f>
        <v>1.7999999523162842</v>
      </c>
      <c r="X100" s="164"/>
      <c r="Y100" s="164"/>
      <c r="Z100" s="164">
        <f>Y8</f>
        <v>2.1600000858306885</v>
      </c>
      <c r="AA100" s="164"/>
      <c r="AB100" s="165"/>
      <c r="AC100" s="166">
        <f>AC8</f>
        <v>507.29059602220508</v>
      </c>
      <c r="AD100" s="167"/>
      <c r="AE100" s="164">
        <f>AE8</f>
        <v>4.320000171661377</v>
      </c>
      <c r="AF100" s="164"/>
      <c r="AG100" s="164"/>
      <c r="AH100" s="164">
        <f>AG8</f>
        <v>3.5999999046325684</v>
      </c>
      <c r="AI100" s="164"/>
      <c r="AJ100" s="165"/>
      <c r="AK100" s="166">
        <f>AK8</f>
        <v>535.60714544266057</v>
      </c>
      <c r="AL100" s="167"/>
      <c r="AM100" s="164">
        <f>AM8</f>
        <v>5.7600002288818359</v>
      </c>
      <c r="AN100" s="164"/>
      <c r="AO100" s="164"/>
      <c r="AP100" s="164">
        <f>AO8</f>
        <v>1.440000057220459</v>
      </c>
      <c r="AQ100" s="164"/>
      <c r="AR100" s="165"/>
      <c r="AS100" s="166">
        <f>AS8</f>
        <v>207.94755626215741</v>
      </c>
      <c r="AT100" s="167"/>
      <c r="AU100" s="164">
        <f>AU8</f>
        <v>1.7999999523162842</v>
      </c>
      <c r="AV100" s="164"/>
      <c r="AW100" s="164"/>
      <c r="AX100" s="164">
        <f>AW8</f>
        <v>1.440000057220459</v>
      </c>
      <c r="AY100" s="164"/>
      <c r="AZ100" s="165"/>
    </row>
    <row r="101" spans="1:52" x14ac:dyDescent="0.2">
      <c r="A101" s="168" t="s">
        <v>242</v>
      </c>
      <c r="B101" s="169"/>
      <c r="C101" s="169"/>
      <c r="D101" s="169"/>
      <c r="E101" s="17"/>
      <c r="F101" s="17"/>
      <c r="G101" s="17"/>
      <c r="H101" s="17"/>
      <c r="I101" s="17"/>
      <c r="J101" s="17"/>
      <c r="K101" s="17"/>
      <c r="L101" s="3"/>
      <c r="M101" s="166" t="s">
        <v>96</v>
      </c>
      <c r="N101" s="167"/>
      <c r="O101" s="164">
        <v>0</v>
      </c>
      <c r="P101" s="164"/>
      <c r="Q101" s="164"/>
      <c r="R101" s="164">
        <v>0</v>
      </c>
      <c r="S101" s="164"/>
      <c r="T101" s="165"/>
      <c r="U101" s="166" t="s">
        <v>96</v>
      </c>
      <c r="V101" s="167"/>
      <c r="W101" s="164">
        <v>0</v>
      </c>
      <c r="X101" s="164"/>
      <c r="Y101" s="164"/>
      <c r="Z101" s="164">
        <v>0</v>
      </c>
      <c r="AA101" s="164"/>
      <c r="AB101" s="165"/>
      <c r="AC101" s="166" t="s">
        <v>96</v>
      </c>
      <c r="AD101" s="167"/>
      <c r="AE101" s="164">
        <v>0</v>
      </c>
      <c r="AF101" s="164"/>
      <c r="AG101" s="164"/>
      <c r="AH101" s="164">
        <v>0</v>
      </c>
      <c r="AI101" s="164"/>
      <c r="AJ101" s="165"/>
      <c r="AK101" s="166" t="s">
        <v>96</v>
      </c>
      <c r="AL101" s="167"/>
      <c r="AM101" s="164">
        <v>0</v>
      </c>
      <c r="AN101" s="164"/>
      <c r="AO101" s="164"/>
      <c r="AP101" s="164">
        <v>0</v>
      </c>
      <c r="AQ101" s="164"/>
      <c r="AR101" s="165"/>
      <c r="AS101" s="166" t="s">
        <v>96</v>
      </c>
      <c r="AT101" s="167"/>
      <c r="AU101" s="164">
        <v>0</v>
      </c>
      <c r="AV101" s="164"/>
      <c r="AW101" s="164"/>
      <c r="AX101" s="164">
        <v>0</v>
      </c>
      <c r="AY101" s="164"/>
      <c r="AZ101" s="165"/>
    </row>
    <row r="102" spans="1:52" x14ac:dyDescent="0.2">
      <c r="A102" s="168" t="s">
        <v>243</v>
      </c>
      <c r="B102" s="169"/>
      <c r="C102" s="169"/>
      <c r="D102" s="169"/>
      <c r="E102" s="17">
        <v>47.8</v>
      </c>
      <c r="F102" s="17">
        <v>0.5</v>
      </c>
      <c r="G102" s="17"/>
      <c r="H102" s="17"/>
      <c r="I102" s="17"/>
      <c r="J102" s="17"/>
      <c r="K102" s="17"/>
      <c r="L102" s="3"/>
      <c r="M102" s="198">
        <f>IF(OR(M43=0,S8=0),0,ABS(1000*O102/(SQRT(3)*M43*S8)))</f>
        <v>142.07583860695061</v>
      </c>
      <c r="N102" s="199"/>
      <c r="O102" s="200">
        <v>-0.47999998927116394</v>
      </c>
      <c r="P102" s="200"/>
      <c r="Q102" s="200"/>
      <c r="R102" s="48">
        <f>-ABS(O102)*TAN(ACOS(S8))</f>
        <v>-1.4999999068677459</v>
      </c>
      <c r="S102" s="48"/>
      <c r="T102" s="170"/>
      <c r="U102" s="198">
        <f>IF(OR(U43=0,AA8=0),0,ABS(1000*W102/(SQRT(3)*U43*AA8)))</f>
        <v>67.638746416265079</v>
      </c>
      <c r="V102" s="199"/>
      <c r="W102" s="200">
        <v>-0.47999998927116394</v>
      </c>
      <c r="X102" s="200"/>
      <c r="Y102" s="200"/>
      <c r="Z102" s="48">
        <f>-ABS(W102)*TAN(ACOS(AA8))</f>
        <v>-0.57600002527236938</v>
      </c>
      <c r="AA102" s="48"/>
      <c r="AB102" s="170"/>
      <c r="AC102" s="198">
        <f>IF(OR(AC43=0,AI8=0),0,ABS(1000*AE102/(SQRT(3)*AC43*AI8)))</f>
        <v>45.797064196810808</v>
      </c>
      <c r="AD102" s="199"/>
      <c r="AE102" s="200">
        <v>-0.38999998569488525</v>
      </c>
      <c r="AF102" s="200"/>
      <c r="AG102" s="200"/>
      <c r="AH102" s="48">
        <f>-ABS(AE102)*TAN(ACOS(AI8))</f>
        <v>-0.32499996655517316</v>
      </c>
      <c r="AI102" s="48"/>
      <c r="AJ102" s="170"/>
      <c r="AK102" s="198">
        <f>IF(OR(AK43=0,AQ8=0),0,ABS(1000*AM102/(SQRT(3)*AK43*AQ8)))</f>
        <v>21.387090415177532</v>
      </c>
      <c r="AL102" s="199"/>
      <c r="AM102" s="200">
        <v>-0.23000000417232513</v>
      </c>
      <c r="AN102" s="200"/>
      <c r="AO102" s="200"/>
      <c r="AP102" s="48">
        <f>-ABS(AM102)*TAN(ACOS(AQ8))</f>
        <v>-5.7500001043081297E-2</v>
      </c>
      <c r="AQ102" s="48"/>
      <c r="AR102" s="170"/>
      <c r="AS102" s="198">
        <f>IF(OR(AS43=0,AY8=0),0,ABS(1000*AU102/(SQRT(3)*AS43*AY8)))</f>
        <v>54.29741876912437</v>
      </c>
      <c r="AT102" s="199"/>
      <c r="AU102" s="200">
        <v>-0.4699999988079071</v>
      </c>
      <c r="AV102" s="200"/>
      <c r="AW102" s="200"/>
      <c r="AX102" s="48">
        <f>-ABS(AU102)*TAN(ACOS(AY8))</f>
        <v>-0.37600002394782228</v>
      </c>
      <c r="AY102" s="48"/>
      <c r="AZ102" s="170"/>
    </row>
    <row r="103" spans="1:52" x14ac:dyDescent="0.2">
      <c r="A103" s="168" t="s">
        <v>244</v>
      </c>
      <c r="B103" s="169"/>
      <c r="C103" s="169"/>
      <c r="D103" s="169"/>
      <c r="E103" s="17"/>
      <c r="F103" s="17"/>
      <c r="G103" s="17"/>
      <c r="H103" s="17"/>
      <c r="I103" s="17"/>
      <c r="J103" s="17"/>
      <c r="K103" s="17"/>
      <c r="L103" s="3"/>
      <c r="M103" s="198">
        <f>IF(OR(M43=0,S8=0),0,ABS(1000*O103/(SQRT(3)*M43*S8)))</f>
        <v>319.6706567134047</v>
      </c>
      <c r="N103" s="199"/>
      <c r="O103" s="200">
        <v>-1.0800000429153442</v>
      </c>
      <c r="P103" s="200"/>
      <c r="Q103" s="200"/>
      <c r="R103" s="48">
        <f>-ABS(O103)*TAN(ACOS(S8))</f>
        <v>-3.3749999999999991</v>
      </c>
      <c r="S103" s="48"/>
      <c r="T103" s="170"/>
      <c r="U103" s="198">
        <f>IF(OR(U43=0,AA8=0),0,ABS(1000*W103/(SQRT(3)*U43*AA8)))</f>
        <v>126.82264900555126</v>
      </c>
      <c r="V103" s="199"/>
      <c r="W103" s="200">
        <v>-0.89999997615814209</v>
      </c>
      <c r="X103" s="200"/>
      <c r="Y103" s="200"/>
      <c r="Z103" s="48">
        <f>-ABS(W103)*TAN(ACOS(AA8))</f>
        <v>-1.0800000429153438</v>
      </c>
      <c r="AA103" s="48"/>
      <c r="AB103" s="170"/>
      <c r="AC103" s="198">
        <f>IF(OR(AC43=0,AI8=0),0,ABS(1000*AE103/(SQRT(3)*AC43*AI8)))</f>
        <v>105.68553383868287</v>
      </c>
      <c r="AD103" s="199"/>
      <c r="AE103" s="200">
        <v>-0.89999997615814209</v>
      </c>
      <c r="AF103" s="200"/>
      <c r="AG103" s="200"/>
      <c r="AH103" s="48">
        <f>-ABS(AE103)*TAN(ACOS(AI8))</f>
        <v>-0.74999993046125102</v>
      </c>
      <c r="AI103" s="48"/>
      <c r="AJ103" s="170"/>
      <c r="AK103" s="198">
        <f>IF(OR(AK43=0,AQ8=0),0,ABS(1000*AM103/(SQRT(3)*AK43*AQ8)))</f>
        <v>133.90178636066514</v>
      </c>
      <c r="AL103" s="199"/>
      <c r="AM103" s="200">
        <v>-1.440000057220459</v>
      </c>
      <c r="AN103" s="200"/>
      <c r="AO103" s="200"/>
      <c r="AP103" s="48">
        <f>-ABS(AM103)*TAN(ACOS(AQ8))</f>
        <v>-0.3600000143051148</v>
      </c>
      <c r="AQ103" s="48"/>
      <c r="AR103" s="170"/>
      <c r="AS103" s="198">
        <f>IF(OR(AS43=0,AY8=0),0,ABS(1000*AU103/(SQRT(3)*AS43*AY8)))</f>
        <v>62.38427101019407</v>
      </c>
      <c r="AT103" s="199"/>
      <c r="AU103" s="200">
        <v>-0.54000002145767212</v>
      </c>
      <c r="AV103" s="200"/>
      <c r="AW103" s="200"/>
      <c r="AX103" s="48">
        <f>-ABS(AU103)*TAN(ACOS(AY8))</f>
        <v>-0.43200004577636902</v>
      </c>
      <c r="AY103" s="48"/>
      <c r="AZ103" s="170"/>
    </row>
    <row r="104" spans="1:52" x14ac:dyDescent="0.2">
      <c r="A104" s="168" t="s">
        <v>245</v>
      </c>
      <c r="B104" s="169"/>
      <c r="C104" s="169"/>
      <c r="D104" s="169"/>
      <c r="E104" s="17">
        <v>47.8</v>
      </c>
      <c r="F104" s="17">
        <v>0.5</v>
      </c>
      <c r="G104" s="17"/>
      <c r="H104" s="17"/>
      <c r="I104" s="17"/>
      <c r="J104" s="17"/>
      <c r="K104" s="17"/>
      <c r="L104" s="3"/>
      <c r="M104" s="198">
        <f>IF(OR(M43=0,S8=0),0,ABS(1000*O104/(SQRT(3)*M43*S8)))</f>
        <v>224.95341333297912</v>
      </c>
      <c r="N104" s="199"/>
      <c r="O104" s="200">
        <v>-0.75999999046325684</v>
      </c>
      <c r="P104" s="200"/>
      <c r="Q104" s="200"/>
      <c r="R104" s="48">
        <f>-ABS(O104)*TAN(ACOS(S8))</f>
        <v>-2.374999875823661</v>
      </c>
      <c r="S104" s="48"/>
      <c r="T104" s="170"/>
      <c r="U104" s="198">
        <f>IF(OR(U43=0,AA8=0),0,ABS(1000*W104/(SQRT(3)*U43*AA8)))</f>
        <v>108.50382211361902</v>
      </c>
      <c r="V104" s="199"/>
      <c r="W104" s="200">
        <v>-0.76999998092651367</v>
      </c>
      <c r="X104" s="200"/>
      <c r="Y104" s="200"/>
      <c r="Z104" s="48">
        <f>-ABS(W104)*TAN(ACOS(AA8))</f>
        <v>-0.92400003830591815</v>
      </c>
      <c r="AA104" s="48"/>
      <c r="AB104" s="170"/>
      <c r="AC104" s="198">
        <f>IF(OR(AC43=0,AI8=0),0,ABS(1000*AE104/(SQRT(3)*AC43*AI8)))</f>
        <v>86.896997911452218</v>
      </c>
      <c r="AD104" s="199"/>
      <c r="AE104" s="200">
        <v>-0.74000000953674316</v>
      </c>
      <c r="AF104" s="200"/>
      <c r="AG104" s="200"/>
      <c r="AH104" s="48">
        <f>-ABS(AE104)*TAN(ACOS(AI8))</f>
        <v>-0.61666663377373421</v>
      </c>
      <c r="AI104" s="48"/>
      <c r="AJ104" s="170"/>
      <c r="AK104" s="198">
        <f>IF(OR(AK43=0,AQ8=0),0,ABS(1000*AM104/(SQRT(3)*AK43*AQ8)))</f>
        <v>69.740510958274172</v>
      </c>
      <c r="AL104" s="199"/>
      <c r="AM104" s="200">
        <v>-0.75</v>
      </c>
      <c r="AN104" s="200"/>
      <c r="AO104" s="200"/>
      <c r="AP104" s="48">
        <f>-ABS(AM104)*TAN(ACOS(AQ8))</f>
        <v>-0.18750000000000006</v>
      </c>
      <c r="AQ104" s="48"/>
      <c r="AR104" s="170"/>
      <c r="AS104" s="198">
        <f>IF(OR(AS43=0,AY8=0),0,ABS(1000*AU104/(SQRT(3)*AS43*AY8)))</f>
        <v>86.644817404536056</v>
      </c>
      <c r="AT104" s="199"/>
      <c r="AU104" s="200">
        <v>-0.75</v>
      </c>
      <c r="AV104" s="200"/>
      <c r="AW104" s="200"/>
      <c r="AX104" s="48">
        <f>-ABS(AU104)*TAN(ACOS(AY8))</f>
        <v>-0.6000000397364309</v>
      </c>
      <c r="AY104" s="48"/>
      <c r="AZ104" s="170"/>
    </row>
    <row r="105" spans="1:52" x14ac:dyDescent="0.2">
      <c r="A105" s="168" t="s">
        <v>246</v>
      </c>
      <c r="B105" s="169"/>
      <c r="C105" s="169"/>
      <c r="D105" s="169"/>
      <c r="E105" s="17"/>
      <c r="F105" s="17"/>
      <c r="G105" s="17"/>
      <c r="H105" s="17"/>
      <c r="I105" s="17"/>
      <c r="J105" s="17"/>
      <c r="K105" s="17"/>
      <c r="L105" s="3"/>
      <c r="M105" s="198">
        <f>IF(OR(M43=0,S8=0),0,ABS(1000*O105/(SQRT(3)*M43*S8)))</f>
        <v>0</v>
      </c>
      <c r="N105" s="199"/>
      <c r="O105" s="200">
        <v>0</v>
      </c>
      <c r="P105" s="200"/>
      <c r="Q105" s="200"/>
      <c r="R105" s="48">
        <f>-ABS(O105)*TAN(ACOS(S8))</f>
        <v>0</v>
      </c>
      <c r="S105" s="48"/>
      <c r="T105" s="170"/>
      <c r="U105" s="198">
        <f>IF(OR(U43=0,AA8=0),0,ABS(1000*W105/(SQRT(3)*U43*AA8)))</f>
        <v>40.583247009845813</v>
      </c>
      <c r="V105" s="199"/>
      <c r="W105" s="200">
        <v>-0.28799998760223389</v>
      </c>
      <c r="X105" s="200"/>
      <c r="Y105" s="200"/>
      <c r="Z105" s="48">
        <f>-ABS(W105)*TAN(ACOS(AA8))</f>
        <v>-0.34560000801086377</v>
      </c>
      <c r="AA105" s="48"/>
      <c r="AB105" s="170"/>
      <c r="AC105" s="198">
        <f>IF(OR(AC43=0,AI8=0),0,ABS(1000*AE105/(SQRT(3)*AC43*AI8)))</f>
        <v>101.45811780458571</v>
      </c>
      <c r="AD105" s="199"/>
      <c r="AE105" s="200">
        <v>-0.86400002241134644</v>
      </c>
      <c r="AF105" s="200"/>
      <c r="AG105" s="200"/>
      <c r="AH105" s="48">
        <f>-ABS(AE105)*TAN(ACOS(AI8))</f>
        <v>-0.71999997099240687</v>
      </c>
      <c r="AI105" s="48"/>
      <c r="AJ105" s="170"/>
      <c r="AK105" s="198">
        <f>IF(OR(AK43=0,AQ8=0),0,ABS(1000*AM105/(SQRT(3)*AK43*AQ8)))</f>
        <v>93.731248235474467</v>
      </c>
      <c r="AL105" s="199"/>
      <c r="AM105" s="200">
        <v>-1.0080000162124634</v>
      </c>
      <c r="AN105" s="200"/>
      <c r="AO105" s="200"/>
      <c r="AP105" s="48">
        <f>-ABS(AM105)*TAN(ACOS(AQ8))</f>
        <v>-0.2520000040531159</v>
      </c>
      <c r="AQ105" s="48"/>
      <c r="AR105" s="170"/>
      <c r="AS105" s="198">
        <f>IF(OR(AS43=0,AY8=0),0,ABS(1000*AU105/(SQRT(3)*AS43*AY8)))</f>
        <v>49.907416119564118</v>
      </c>
      <c r="AT105" s="199"/>
      <c r="AU105" s="200">
        <v>-0.43200001120567322</v>
      </c>
      <c r="AV105" s="200"/>
      <c r="AW105" s="200"/>
      <c r="AX105" s="48">
        <f>-ABS(AU105)*TAN(ACOS(AY8))</f>
        <v>-0.34560003185272331</v>
      </c>
      <c r="AY105" s="48"/>
      <c r="AZ105" s="170"/>
    </row>
    <row r="106" spans="1:52" x14ac:dyDescent="0.2">
      <c r="A106" s="168" t="s">
        <v>247</v>
      </c>
      <c r="B106" s="169"/>
      <c r="C106" s="169"/>
      <c r="D106" s="169"/>
      <c r="E106" s="17"/>
      <c r="F106" s="17"/>
      <c r="G106" s="17"/>
      <c r="H106" s="17"/>
      <c r="I106" s="17"/>
      <c r="J106" s="17"/>
      <c r="K106" s="17"/>
      <c r="L106" s="3"/>
      <c r="M106" s="198">
        <f>IF(OR(M43=0,S8=0),0,ABS(1000*O106/(SQRT(3)*M43*S8)))</f>
        <v>0</v>
      </c>
      <c r="N106" s="199"/>
      <c r="O106" s="200">
        <v>0</v>
      </c>
      <c r="P106" s="200"/>
      <c r="Q106" s="200"/>
      <c r="R106" s="48">
        <f>-ABS(O106)*TAN(ACOS(S8))</f>
        <v>0</v>
      </c>
      <c r="S106" s="48"/>
      <c r="T106" s="170"/>
      <c r="U106" s="198">
        <f>IF(OR(U43=0,AA8=0),0,ABS(1000*W106/(SQRT(3)*U43*AA8)))</f>
        <v>0</v>
      </c>
      <c r="V106" s="199"/>
      <c r="W106" s="200">
        <v>0</v>
      </c>
      <c r="X106" s="200"/>
      <c r="Y106" s="200"/>
      <c r="Z106" s="48">
        <f>-ABS(W106)*TAN(ACOS(AA8))</f>
        <v>0</v>
      </c>
      <c r="AA106" s="48"/>
      <c r="AB106" s="170"/>
      <c r="AC106" s="198">
        <f>IF(OR(AC43=0,AI8=0),0,ABS(1000*AE106/(SQRT(3)*AC43*AI8)))</f>
        <v>0</v>
      </c>
      <c r="AD106" s="199"/>
      <c r="AE106" s="200">
        <v>0</v>
      </c>
      <c r="AF106" s="200"/>
      <c r="AG106" s="200"/>
      <c r="AH106" s="48">
        <f>-ABS(AE106)*TAN(ACOS(AI8))</f>
        <v>0</v>
      </c>
      <c r="AI106" s="48"/>
      <c r="AJ106" s="170"/>
      <c r="AK106" s="198">
        <f>IF(OR(AK43=0,AQ8=0),0,ABS(1000*AM106/(SQRT(3)*AK43*AQ8)))</f>
        <v>0</v>
      </c>
      <c r="AL106" s="199"/>
      <c r="AM106" s="200">
        <v>0</v>
      </c>
      <c r="AN106" s="200"/>
      <c r="AO106" s="200"/>
      <c r="AP106" s="48">
        <f>-ABS(AM106)*TAN(ACOS(AQ8))</f>
        <v>0</v>
      </c>
      <c r="AQ106" s="48"/>
      <c r="AR106" s="170"/>
      <c r="AS106" s="198">
        <f>IF(OR(AS43=0,AY8=0),0,ABS(1000*AU106/(SQRT(3)*AS43*AY8)))</f>
        <v>0</v>
      </c>
      <c r="AT106" s="199"/>
      <c r="AU106" s="200">
        <v>0</v>
      </c>
      <c r="AV106" s="200"/>
      <c r="AW106" s="200"/>
      <c r="AX106" s="48">
        <f>-ABS(AU106)*TAN(ACOS(AY8))</f>
        <v>0</v>
      </c>
      <c r="AY106" s="48"/>
      <c r="AZ106" s="170"/>
    </row>
    <row r="107" spans="1:52" ht="13.5" thickBot="1" x14ac:dyDescent="0.25">
      <c r="A107" s="171" t="s">
        <v>43</v>
      </c>
      <c r="B107" s="172"/>
      <c r="C107" s="172"/>
      <c r="D107" s="172"/>
      <c r="E107" s="173"/>
      <c r="F107" s="173"/>
      <c r="G107" s="173"/>
      <c r="H107" s="173"/>
      <c r="I107" s="173"/>
      <c r="J107" s="173"/>
      <c r="K107" s="173"/>
      <c r="L107" s="174"/>
      <c r="M107" s="84"/>
      <c r="N107" s="175"/>
      <c r="O107" s="82">
        <f>SUM(O100:Q106)</f>
        <v>0.56000009179115295</v>
      </c>
      <c r="P107" s="82"/>
      <c r="Q107" s="82"/>
      <c r="R107" s="82">
        <f>SUM(R100:T106)</f>
        <v>1.7500002173085938</v>
      </c>
      <c r="S107" s="82"/>
      <c r="T107" s="176"/>
      <c r="U107" s="84"/>
      <c r="V107" s="175"/>
      <c r="W107" s="82">
        <f>SUM(W100:Y106)</f>
        <v>-0.63799998164176941</v>
      </c>
      <c r="X107" s="82"/>
      <c r="Y107" s="82"/>
      <c r="Z107" s="82">
        <f>SUM(Z100:AB106)</f>
        <v>-0.76560002867380661</v>
      </c>
      <c r="AA107" s="82"/>
      <c r="AB107" s="176"/>
      <c r="AC107" s="84"/>
      <c r="AD107" s="175"/>
      <c r="AE107" s="82">
        <f>SUM(AE100:AG106)</f>
        <v>1.42600017786026</v>
      </c>
      <c r="AF107" s="82"/>
      <c r="AG107" s="82"/>
      <c r="AH107" s="82">
        <f>SUM(AH100:AJ106)</f>
        <v>1.1883334028500028</v>
      </c>
      <c r="AI107" s="82"/>
      <c r="AJ107" s="176"/>
      <c r="AK107" s="84"/>
      <c r="AL107" s="175"/>
      <c r="AM107" s="82">
        <f>SUM(AM100:AO106)</f>
        <v>2.3320001512765884</v>
      </c>
      <c r="AN107" s="82"/>
      <c r="AO107" s="82"/>
      <c r="AP107" s="82">
        <f>SUM(AP100:AR106)</f>
        <v>0.58300003781914711</v>
      </c>
      <c r="AQ107" s="82"/>
      <c r="AR107" s="176"/>
      <c r="AS107" s="84"/>
      <c r="AT107" s="175"/>
      <c r="AU107" s="82">
        <f>SUM(AU100:AW106)</f>
        <v>-0.39200007915496826</v>
      </c>
      <c r="AV107" s="82"/>
      <c r="AW107" s="82"/>
      <c r="AX107" s="82">
        <f>SUM(AX100:AZ106)</f>
        <v>-0.31360008409288659</v>
      </c>
      <c r="AY107" s="82"/>
      <c r="AZ107" s="176"/>
    </row>
    <row r="108" spans="1:52" x14ac:dyDescent="0.2">
      <c r="A108" s="156" t="s">
        <v>195</v>
      </c>
      <c r="B108" s="157"/>
      <c r="C108" s="157"/>
      <c r="D108" s="157"/>
      <c r="E108" s="158"/>
      <c r="F108" s="158"/>
      <c r="G108" s="158"/>
      <c r="H108" s="158"/>
      <c r="I108" s="158"/>
      <c r="J108" s="158"/>
      <c r="K108" s="158"/>
      <c r="L108" s="159"/>
      <c r="M108" s="160"/>
      <c r="N108" s="161"/>
      <c r="O108" s="162"/>
      <c r="P108" s="162"/>
      <c r="Q108" s="162"/>
      <c r="R108" s="162"/>
      <c r="S108" s="162"/>
      <c r="T108" s="163"/>
      <c r="U108" s="160"/>
      <c r="V108" s="161"/>
      <c r="W108" s="162"/>
      <c r="X108" s="162"/>
      <c r="Y108" s="162"/>
      <c r="Z108" s="162"/>
      <c r="AA108" s="162"/>
      <c r="AB108" s="163"/>
      <c r="AC108" s="160"/>
      <c r="AD108" s="161"/>
      <c r="AE108" s="162"/>
      <c r="AF108" s="162"/>
      <c r="AG108" s="162"/>
      <c r="AH108" s="162"/>
      <c r="AI108" s="162"/>
      <c r="AJ108" s="163"/>
      <c r="AK108" s="160"/>
      <c r="AL108" s="161"/>
      <c r="AM108" s="162"/>
      <c r="AN108" s="162"/>
      <c r="AO108" s="162"/>
      <c r="AP108" s="162"/>
      <c r="AQ108" s="162"/>
      <c r="AR108" s="163"/>
      <c r="AS108" s="160"/>
      <c r="AT108" s="161"/>
      <c r="AU108" s="162"/>
      <c r="AV108" s="162"/>
      <c r="AW108" s="162"/>
      <c r="AX108" s="162"/>
      <c r="AY108" s="162"/>
      <c r="AZ108" s="163"/>
    </row>
    <row r="109" spans="1:52" x14ac:dyDescent="0.2">
      <c r="A109" s="168" t="s">
        <v>248</v>
      </c>
      <c r="B109" s="169"/>
      <c r="C109" s="169"/>
      <c r="D109" s="169"/>
      <c r="E109" s="17"/>
      <c r="F109" s="17"/>
      <c r="G109" s="17"/>
      <c r="H109" s="17"/>
      <c r="I109" s="17"/>
      <c r="J109" s="17"/>
      <c r="K109" s="17"/>
      <c r="L109" s="3"/>
      <c r="M109" s="166">
        <f>M11</f>
        <v>1019.2483001247703</v>
      </c>
      <c r="N109" s="167"/>
      <c r="O109" s="164">
        <f>O11</f>
        <v>10.439999580383301</v>
      </c>
      <c r="P109" s="164"/>
      <c r="Q109" s="164"/>
      <c r="R109" s="164">
        <f>Q11</f>
        <v>4.320000171661377</v>
      </c>
      <c r="S109" s="164"/>
      <c r="T109" s="165"/>
      <c r="U109" s="166">
        <f>U11</f>
        <v>627.21481727168975</v>
      </c>
      <c r="V109" s="167"/>
      <c r="W109" s="164">
        <f>W11</f>
        <v>6.4800000190734863</v>
      </c>
      <c r="X109" s="164"/>
      <c r="Y109" s="164"/>
      <c r="Z109" s="164">
        <f>Y11</f>
        <v>2.5199999809265137</v>
      </c>
      <c r="AA109" s="164"/>
      <c r="AB109" s="165"/>
      <c r="AC109" s="166">
        <f>AC11</f>
        <v>702.56227437242705</v>
      </c>
      <c r="AD109" s="167"/>
      <c r="AE109" s="164">
        <f>AE11</f>
        <v>6.4800000190734863</v>
      </c>
      <c r="AF109" s="164"/>
      <c r="AG109" s="164"/>
      <c r="AH109" s="164">
        <f>AG11</f>
        <v>4.320000171661377</v>
      </c>
      <c r="AI109" s="164"/>
      <c r="AJ109" s="165"/>
      <c r="AK109" s="166">
        <f>AK11</f>
        <v>1284.7512673736928</v>
      </c>
      <c r="AL109" s="167"/>
      <c r="AM109" s="164">
        <f>AM11</f>
        <v>13.319999694824219</v>
      </c>
      <c r="AN109" s="164"/>
      <c r="AO109" s="164"/>
      <c r="AP109" s="164">
        <f>AO11</f>
        <v>5.0399999618530273</v>
      </c>
      <c r="AQ109" s="164"/>
      <c r="AR109" s="165"/>
      <c r="AS109" s="166">
        <f>AS11</f>
        <v>546.10555966922971</v>
      </c>
      <c r="AT109" s="167"/>
      <c r="AU109" s="164">
        <f>AU11</f>
        <v>5.4000000953674316</v>
      </c>
      <c r="AV109" s="164"/>
      <c r="AW109" s="164"/>
      <c r="AX109" s="164">
        <f>AW11</f>
        <v>2.5199999809265137</v>
      </c>
      <c r="AY109" s="164"/>
      <c r="AZ109" s="165"/>
    </row>
    <row r="110" spans="1:52" x14ac:dyDescent="0.2">
      <c r="A110" s="168" t="s">
        <v>249</v>
      </c>
      <c r="B110" s="169"/>
      <c r="C110" s="169"/>
      <c r="D110" s="169"/>
      <c r="E110" s="17"/>
      <c r="F110" s="17"/>
      <c r="G110" s="17"/>
      <c r="H110" s="17"/>
      <c r="I110" s="17"/>
      <c r="J110" s="17"/>
      <c r="K110" s="17"/>
      <c r="L110" s="3"/>
      <c r="M110" s="166" t="s">
        <v>96</v>
      </c>
      <c r="N110" s="167"/>
      <c r="O110" s="164">
        <v>0</v>
      </c>
      <c r="P110" s="164"/>
      <c r="Q110" s="164"/>
      <c r="R110" s="164">
        <v>0</v>
      </c>
      <c r="S110" s="164"/>
      <c r="T110" s="165"/>
      <c r="U110" s="166" t="s">
        <v>96</v>
      </c>
      <c r="V110" s="167"/>
      <c r="W110" s="164">
        <v>0</v>
      </c>
      <c r="X110" s="164"/>
      <c r="Y110" s="164"/>
      <c r="Z110" s="164">
        <v>0</v>
      </c>
      <c r="AA110" s="164"/>
      <c r="AB110" s="165"/>
      <c r="AC110" s="166" t="s">
        <v>96</v>
      </c>
      <c r="AD110" s="167"/>
      <c r="AE110" s="164">
        <v>0</v>
      </c>
      <c r="AF110" s="164"/>
      <c r="AG110" s="164"/>
      <c r="AH110" s="164">
        <v>0</v>
      </c>
      <c r="AI110" s="164"/>
      <c r="AJ110" s="165"/>
      <c r="AK110" s="166" t="s">
        <v>96</v>
      </c>
      <c r="AL110" s="167"/>
      <c r="AM110" s="164">
        <v>0</v>
      </c>
      <c r="AN110" s="164"/>
      <c r="AO110" s="164"/>
      <c r="AP110" s="164">
        <v>0</v>
      </c>
      <c r="AQ110" s="164"/>
      <c r="AR110" s="165"/>
      <c r="AS110" s="166" t="s">
        <v>96</v>
      </c>
      <c r="AT110" s="167"/>
      <c r="AU110" s="164">
        <v>0</v>
      </c>
      <c r="AV110" s="164"/>
      <c r="AW110" s="164"/>
      <c r="AX110" s="164">
        <v>0</v>
      </c>
      <c r="AY110" s="164"/>
      <c r="AZ110" s="165"/>
    </row>
    <row r="111" spans="1:52" x14ac:dyDescent="0.2">
      <c r="A111" s="168" t="s">
        <v>250</v>
      </c>
      <c r="B111" s="169"/>
      <c r="C111" s="169"/>
      <c r="D111" s="169"/>
      <c r="E111" s="17"/>
      <c r="F111" s="17"/>
      <c r="G111" s="17"/>
      <c r="H111" s="17"/>
      <c r="I111" s="17"/>
      <c r="J111" s="17"/>
      <c r="K111" s="17"/>
      <c r="L111" s="3"/>
      <c r="M111" s="198">
        <f>IF(OR(M44=0,S11=0),0,ABS(1000*O111/(SQRT(3)*M44*S11)))</f>
        <v>93.723983292838327</v>
      </c>
      <c r="N111" s="199"/>
      <c r="O111" s="200">
        <v>-0.95999997854232788</v>
      </c>
      <c r="P111" s="200"/>
      <c r="Q111" s="200"/>
      <c r="R111" s="48">
        <f>-ABS(O111)*TAN(ACOS(S11))</f>
        <v>-0.39724140218265314</v>
      </c>
      <c r="S111" s="48"/>
      <c r="T111" s="170"/>
      <c r="U111" s="198">
        <f>IF(OR(U44=0,AA11=0),0,ABS(1000*W111/(SQRT(3)*U44*AA11)))</f>
        <v>58.075448180444312</v>
      </c>
      <c r="V111" s="199"/>
      <c r="W111" s="200">
        <v>-0.60000002384185791</v>
      </c>
      <c r="X111" s="200"/>
      <c r="Y111" s="200"/>
      <c r="Z111" s="48">
        <f>-ABS(W111)*TAN(ACOS(AA11))</f>
        <v>-0.23333334015230095</v>
      </c>
      <c r="AA111" s="48"/>
      <c r="AB111" s="170"/>
      <c r="AC111" s="198">
        <f>IF(OR(AC44=0,AI11=0),0,ABS(1000*AE111/(SQRT(3)*AC44*AI11)))</f>
        <v>91.072884307150062</v>
      </c>
      <c r="AD111" s="199"/>
      <c r="AE111" s="200">
        <v>-0.8399999737739563</v>
      </c>
      <c r="AF111" s="200"/>
      <c r="AG111" s="200"/>
      <c r="AH111" s="48">
        <f>-ABS(AE111)*TAN(ACOS(AI11))</f>
        <v>-0.56000000312004472</v>
      </c>
      <c r="AI111" s="48"/>
      <c r="AJ111" s="170"/>
      <c r="AK111" s="198">
        <f>IF(OR(AK44=0,AQ11=0),0,ABS(1000*AM111/(SQRT(3)*AK44*AQ11)))</f>
        <v>57.871682336044202</v>
      </c>
      <c r="AL111" s="199"/>
      <c r="AM111" s="200">
        <v>-0.60000002384185791</v>
      </c>
      <c r="AN111" s="200"/>
      <c r="AO111" s="200"/>
      <c r="AP111" s="48">
        <f>-ABS(AM111)*TAN(ACOS(AQ11))</f>
        <v>-0.22702703953137626</v>
      </c>
      <c r="AQ111" s="48"/>
      <c r="AR111" s="170"/>
      <c r="AS111" s="198">
        <f>IF(OR(AS44=0,AY11=0),0,ABS(1000*AU111/(SQRT(3)*AS44*AY11)))</f>
        <v>36.407038114996233</v>
      </c>
      <c r="AT111" s="199"/>
      <c r="AU111" s="200">
        <v>-0.36000001430511475</v>
      </c>
      <c r="AV111" s="200"/>
      <c r="AW111" s="200"/>
      <c r="AX111" s="48">
        <f>-ABS(AU111)*TAN(ACOS(AY11))</f>
        <v>-0.16800000243716759</v>
      </c>
      <c r="AY111" s="48"/>
      <c r="AZ111" s="170"/>
    </row>
    <row r="112" spans="1:52" x14ac:dyDescent="0.2">
      <c r="A112" s="168" t="s">
        <v>251</v>
      </c>
      <c r="B112" s="169"/>
      <c r="C112" s="169"/>
      <c r="D112" s="169"/>
      <c r="E112" s="17"/>
      <c r="F112" s="17"/>
      <c r="G112" s="17"/>
      <c r="H112" s="17"/>
      <c r="I112" s="17"/>
      <c r="J112" s="17"/>
      <c r="K112" s="17"/>
      <c r="L112" s="3"/>
      <c r="M112" s="198">
        <f>IF(OR(M44=0,S11=0),0,ABS(1000*O112/(SQRT(3)*M44*S11)))</f>
        <v>112.46877762374564</v>
      </c>
      <c r="N112" s="199"/>
      <c r="O112" s="200">
        <v>-1.1519999504089355</v>
      </c>
      <c r="P112" s="200"/>
      <c r="Q112" s="200"/>
      <c r="R112" s="48">
        <f>-ABS(O112)*TAN(ACOS(S11))</f>
        <v>-0.47668967275358659</v>
      </c>
      <c r="S112" s="48"/>
      <c r="T112" s="170"/>
      <c r="U112" s="198">
        <f>IF(OR(U44=0,AA11=0),0,ABS(1000*W112/(SQRT(3)*U44*AA11)))</f>
        <v>41.81432211299218</v>
      </c>
      <c r="V112" s="199"/>
      <c r="W112" s="200">
        <v>-0.43200001120567322</v>
      </c>
      <c r="X112" s="200"/>
      <c r="Y112" s="200"/>
      <c r="Z112" s="48">
        <f>-ABS(W112)*TAN(ACOS(AA11))</f>
        <v>-0.16800000259169831</v>
      </c>
      <c r="AA112" s="48"/>
      <c r="AB112" s="170"/>
      <c r="AC112" s="198">
        <f>IF(OR(AC44=0,AI11=0),0,ABS(1000*AE112/(SQRT(3)*AC44*AI11)))</f>
        <v>70.2562274372427</v>
      </c>
      <c r="AD112" s="199"/>
      <c r="AE112" s="200">
        <v>-0.64800000190734863</v>
      </c>
      <c r="AF112" s="200"/>
      <c r="AG112" s="200"/>
      <c r="AH112" s="48">
        <f>-ABS(AE112)*TAN(ACOS(AI11))</f>
        <v>-0.43200001716613762</v>
      </c>
      <c r="AI112" s="48"/>
      <c r="AJ112" s="170"/>
      <c r="AK112" s="198">
        <f>IF(OR(AK44=0,AQ11=0),0,ABS(1000*AM112/(SQRT(3)*AK44*AQ11)))</f>
        <v>41.66761070704834</v>
      </c>
      <c r="AL112" s="199"/>
      <c r="AM112" s="200">
        <v>-0.43200001120567322</v>
      </c>
      <c r="AN112" s="200"/>
      <c r="AO112" s="200"/>
      <c r="AP112" s="48">
        <f>-ABS(AM112)*TAN(ACOS(AQ11))</f>
        <v>-0.16345946620727997</v>
      </c>
      <c r="AQ112" s="48"/>
      <c r="AR112" s="170"/>
      <c r="AS112" s="198">
        <f>IF(OR(AS44=0,AY11=0),0,ABS(1000*AU112/(SQRT(3)*AS44*AY11)))</f>
        <v>29.125628080854224</v>
      </c>
      <c r="AT112" s="199"/>
      <c r="AU112" s="200">
        <v>-0.28799998760223389</v>
      </c>
      <c r="AV112" s="200"/>
      <c r="AW112" s="200"/>
      <c r="AX112" s="48">
        <f>-ABS(AU112)*TAN(ACOS(AY11))</f>
        <v>-0.13439999082353399</v>
      </c>
      <c r="AY112" s="48"/>
      <c r="AZ112" s="170"/>
    </row>
    <row r="113" spans="1:52" x14ac:dyDescent="0.2">
      <c r="A113" s="168" t="s">
        <v>252</v>
      </c>
      <c r="B113" s="169"/>
      <c r="C113" s="169"/>
      <c r="D113" s="169"/>
      <c r="E113" s="17"/>
      <c r="F113" s="17"/>
      <c r="G113" s="17"/>
      <c r="H113" s="17"/>
      <c r="I113" s="17"/>
      <c r="J113" s="17"/>
      <c r="K113" s="17"/>
      <c r="L113" s="3"/>
      <c r="M113" s="198">
        <f>IF(OR(M44=0,S11=0),0,ABS(1000*O113/(SQRT(3)*M44*S11)))</f>
        <v>222.59446250267263</v>
      </c>
      <c r="N113" s="199"/>
      <c r="O113" s="200">
        <v>-2.2799999713897705</v>
      </c>
      <c r="P113" s="200"/>
      <c r="Q113" s="200"/>
      <c r="R113" s="48">
        <f>-ABS(O113)*TAN(ACOS(S11))</f>
        <v>-0.9434483394327986</v>
      </c>
      <c r="S113" s="48"/>
      <c r="T113" s="170"/>
      <c r="U113" s="198">
        <f>IF(OR(U44=0,AA11=0),0,ABS(1000*W113/(SQRT(3)*U44*AA11)))</f>
        <v>92.920711319433693</v>
      </c>
      <c r="V113" s="199"/>
      <c r="W113" s="200">
        <v>-0.95999997854232788</v>
      </c>
      <c r="X113" s="200"/>
      <c r="Y113" s="200"/>
      <c r="Z113" s="48">
        <f>-ABS(W113)*TAN(ACOS(AA11))</f>
        <v>-0.37333332106409772</v>
      </c>
      <c r="AA113" s="48"/>
      <c r="AB113" s="170"/>
      <c r="AC113" s="198">
        <f>IF(OR(AC44=0,AI11=0),0,ABS(1000*AE113/(SQRT(3)*AC44*AI11)))</f>
        <v>247.19783344965143</v>
      </c>
      <c r="AD113" s="199"/>
      <c r="AE113" s="200">
        <v>-2.2799999713897705</v>
      </c>
      <c r="AF113" s="200"/>
      <c r="AG113" s="200"/>
      <c r="AH113" s="48">
        <f>-ABS(AE113)*TAN(ACOS(AI11))</f>
        <v>-1.5200000368518582</v>
      </c>
      <c r="AI113" s="48"/>
      <c r="AJ113" s="170"/>
      <c r="AK113" s="198">
        <f>IF(OR(AK44=0,AQ11=0),0,ABS(1000*AM113/(SQRT(3)*AK44*AQ11)))</f>
        <v>312.5070731165689</v>
      </c>
      <c r="AL113" s="199"/>
      <c r="AM113" s="200">
        <v>-3.2400000095367432</v>
      </c>
      <c r="AN113" s="200"/>
      <c r="AO113" s="200"/>
      <c r="AP113" s="48">
        <f>-ABS(AM113)*TAN(ACOS(AQ11))</f>
        <v>-1.2259459683632135</v>
      </c>
      <c r="AQ113" s="48"/>
      <c r="AR113" s="170"/>
      <c r="AS113" s="198">
        <f>IF(OR(AS44=0,AY11=0),0,ABS(1000*AU113/(SQRT(3)*AS44*AY11)))</f>
        <v>145.62815245998493</v>
      </c>
      <c r="AT113" s="199"/>
      <c r="AU113" s="200">
        <v>-1.440000057220459</v>
      </c>
      <c r="AV113" s="200"/>
      <c r="AW113" s="200"/>
      <c r="AX113" s="48">
        <f>-ABS(AU113)*TAN(ACOS(AY11))</f>
        <v>-0.67200000974867036</v>
      </c>
      <c r="AY113" s="48"/>
      <c r="AZ113" s="170"/>
    </row>
    <row r="114" spans="1:52" x14ac:dyDescent="0.2">
      <c r="A114" s="168" t="s">
        <v>253</v>
      </c>
      <c r="B114" s="169"/>
      <c r="C114" s="169"/>
      <c r="D114" s="169"/>
      <c r="E114" s="17">
        <v>47.8</v>
      </c>
      <c r="F114" s="17">
        <v>0.5</v>
      </c>
      <c r="G114" s="17"/>
      <c r="H114" s="17"/>
      <c r="I114" s="17"/>
      <c r="J114" s="17"/>
      <c r="K114" s="17"/>
      <c r="L114" s="3"/>
      <c r="M114" s="198">
        <f>IF(OR(M44=0,S11=0),0,ABS(1000*O114/(SQRT(3)*M44*S11)))</f>
        <v>418.82905597717371</v>
      </c>
      <c r="N114" s="199"/>
      <c r="O114" s="200">
        <v>-4.2899999618530273</v>
      </c>
      <c r="P114" s="200"/>
      <c r="Q114" s="200"/>
      <c r="R114" s="48">
        <f>-ABS(O114)*TAN(ACOS(S11))</f>
        <v>-1.7751725398969744</v>
      </c>
      <c r="S114" s="48"/>
      <c r="T114" s="170"/>
      <c r="U114" s="198">
        <f>IF(OR(U44=0,AA11=0),0,ABS(1000*W114/(SQRT(3)*U44*AA11)))</f>
        <v>420.07907324878812</v>
      </c>
      <c r="V114" s="199"/>
      <c r="W114" s="200">
        <v>-4.3400001525878906</v>
      </c>
      <c r="X114" s="200"/>
      <c r="Y114" s="200"/>
      <c r="Z114" s="48">
        <f>-ABS(W114)*TAN(ACOS(AA11))</f>
        <v>-1.6877778193751156</v>
      </c>
      <c r="AA114" s="48"/>
      <c r="AB114" s="170"/>
      <c r="AC114" s="198">
        <f>IF(OR(AC44=0,AI11=0),0,ABS(1000*AE114/(SQRT(3)*AC44*AI11)))</f>
        <v>469.45904096869458</v>
      </c>
      <c r="AD114" s="199"/>
      <c r="AE114" s="200">
        <v>-4.3299999237060547</v>
      </c>
      <c r="AF114" s="200"/>
      <c r="AG114" s="200"/>
      <c r="AH114" s="48">
        <f>-ABS(AE114)*TAN(ACOS(AI11))</f>
        <v>-2.8866667220131332</v>
      </c>
      <c r="AI114" s="48"/>
      <c r="AJ114" s="170"/>
      <c r="AK114" s="198">
        <f>IF(OR(AK44=0,AQ11=0),0,ABS(1000*AM114/(SQRT(3)*AK44*AQ11)))</f>
        <v>417.6406169041403</v>
      </c>
      <c r="AL114" s="199"/>
      <c r="AM114" s="200">
        <v>-4.3299999237060547</v>
      </c>
      <c r="AN114" s="200"/>
      <c r="AO114" s="200"/>
      <c r="AP114" s="48">
        <f>-ABS(AM114)*TAN(ACOS(AQ11))</f>
        <v>-1.6383783746468104</v>
      </c>
      <c r="AQ114" s="48"/>
      <c r="AR114" s="170"/>
      <c r="AS114" s="198">
        <f>IF(OR(AS44=0,AY11=0),0,ABS(1000*AU114/(SQRT(3)*AS44*AY11)))</f>
        <v>436.88445737995482</v>
      </c>
      <c r="AT114" s="199"/>
      <c r="AU114" s="200">
        <v>-4.320000171661377</v>
      </c>
      <c r="AV114" s="200"/>
      <c r="AW114" s="200"/>
      <c r="AX114" s="48">
        <f>-ABS(AU114)*TAN(ACOS(AY11))</f>
        <v>-2.016000029246011</v>
      </c>
      <c r="AY114" s="48"/>
      <c r="AZ114" s="170"/>
    </row>
    <row r="115" spans="1:52" ht="13.5" thickBot="1" x14ac:dyDescent="0.25">
      <c r="A115" s="171" t="s">
        <v>201</v>
      </c>
      <c r="B115" s="172"/>
      <c r="C115" s="172"/>
      <c r="D115" s="172"/>
      <c r="E115" s="173"/>
      <c r="F115" s="173"/>
      <c r="G115" s="173"/>
      <c r="H115" s="173"/>
      <c r="I115" s="173"/>
      <c r="J115" s="173"/>
      <c r="K115" s="173"/>
      <c r="L115" s="174"/>
      <c r="M115" s="84"/>
      <c r="N115" s="175"/>
      <c r="O115" s="82">
        <f>SUM(O109:Q114)</f>
        <v>1.7579997181892395</v>
      </c>
      <c r="P115" s="82"/>
      <c r="Q115" s="82"/>
      <c r="R115" s="82">
        <f>SUM(R109:T114)</f>
        <v>0.72744821739536403</v>
      </c>
      <c r="S115" s="82"/>
      <c r="T115" s="176"/>
      <c r="U115" s="84"/>
      <c r="V115" s="175"/>
      <c r="W115" s="82">
        <f>SUM(W109:Y114)</f>
        <v>0.14799985289573669</v>
      </c>
      <c r="X115" s="82"/>
      <c r="Y115" s="82"/>
      <c r="Z115" s="82">
        <f>SUM(Z109:AB114)</f>
        <v>5.7555497743301265E-2</v>
      </c>
      <c r="AA115" s="82"/>
      <c r="AB115" s="176"/>
      <c r="AC115" s="84"/>
      <c r="AD115" s="175"/>
      <c r="AE115" s="82">
        <f>SUM(AE109:AG114)</f>
        <v>-1.6179998517036438</v>
      </c>
      <c r="AF115" s="82"/>
      <c r="AG115" s="82"/>
      <c r="AH115" s="82">
        <f>SUM(AH109:AJ114)</f>
        <v>-1.078666607489797</v>
      </c>
      <c r="AI115" s="82"/>
      <c r="AJ115" s="176"/>
      <c r="AK115" s="84"/>
      <c r="AL115" s="175"/>
      <c r="AM115" s="82">
        <f>SUM(AM109:AO114)</f>
        <v>4.7179997265338898</v>
      </c>
      <c r="AN115" s="82"/>
      <c r="AO115" s="82"/>
      <c r="AP115" s="82">
        <f>SUM(AP109:AR114)</f>
        <v>1.7851891131043471</v>
      </c>
      <c r="AQ115" s="82"/>
      <c r="AR115" s="176"/>
      <c r="AS115" s="84"/>
      <c r="AT115" s="175"/>
      <c r="AU115" s="82">
        <f>SUM(AU109:AW114)</f>
        <v>-1.0080001354217529</v>
      </c>
      <c r="AV115" s="82"/>
      <c r="AW115" s="82"/>
      <c r="AX115" s="82">
        <f>SUM(AX109:AZ114)</f>
        <v>-0.47040005132886931</v>
      </c>
      <c r="AY115" s="82"/>
      <c r="AZ115" s="176"/>
    </row>
    <row r="116" spans="1:52" x14ac:dyDescent="0.2">
      <c r="A116" s="156" t="s">
        <v>202</v>
      </c>
      <c r="B116" s="157"/>
      <c r="C116" s="157"/>
      <c r="D116" s="157"/>
      <c r="E116" s="158"/>
      <c r="F116" s="158"/>
      <c r="G116" s="158"/>
      <c r="H116" s="158"/>
      <c r="I116" s="158"/>
      <c r="J116" s="158"/>
      <c r="K116" s="158"/>
      <c r="L116" s="159"/>
      <c r="M116" s="160"/>
      <c r="N116" s="161"/>
      <c r="O116" s="162"/>
      <c r="P116" s="162"/>
      <c r="Q116" s="162"/>
      <c r="R116" s="162"/>
      <c r="S116" s="162"/>
      <c r="T116" s="163"/>
      <c r="U116" s="160"/>
      <c r="V116" s="161"/>
      <c r="W116" s="162"/>
      <c r="X116" s="162"/>
      <c r="Y116" s="162"/>
      <c r="Z116" s="162"/>
      <c r="AA116" s="162"/>
      <c r="AB116" s="163"/>
      <c r="AC116" s="160"/>
      <c r="AD116" s="161"/>
      <c r="AE116" s="162"/>
      <c r="AF116" s="162"/>
      <c r="AG116" s="162"/>
      <c r="AH116" s="162"/>
      <c r="AI116" s="162"/>
      <c r="AJ116" s="163"/>
      <c r="AK116" s="160"/>
      <c r="AL116" s="161"/>
      <c r="AM116" s="162"/>
      <c r="AN116" s="162"/>
      <c r="AO116" s="162"/>
      <c r="AP116" s="162"/>
      <c r="AQ116" s="162"/>
      <c r="AR116" s="163"/>
      <c r="AS116" s="160"/>
      <c r="AT116" s="161"/>
      <c r="AU116" s="162"/>
      <c r="AV116" s="162"/>
      <c r="AW116" s="162"/>
      <c r="AX116" s="162"/>
      <c r="AY116" s="162"/>
      <c r="AZ116" s="163"/>
    </row>
    <row r="117" spans="1:52" x14ac:dyDescent="0.2">
      <c r="A117" s="168" t="s">
        <v>254</v>
      </c>
      <c r="B117" s="169"/>
      <c r="C117" s="169"/>
      <c r="D117" s="169"/>
      <c r="E117" s="17"/>
      <c r="F117" s="17"/>
      <c r="G117" s="17"/>
      <c r="H117" s="17"/>
      <c r="I117" s="17"/>
      <c r="J117" s="17"/>
      <c r="K117" s="17"/>
      <c r="L117" s="3"/>
      <c r="M117" s="166">
        <f>M12</f>
        <v>827.42115393613233</v>
      </c>
      <c r="N117" s="167"/>
      <c r="O117" s="164">
        <f>O12</f>
        <v>8.2799997329711914</v>
      </c>
      <c r="P117" s="164"/>
      <c r="Q117" s="164"/>
      <c r="R117" s="164">
        <f>Q12</f>
        <v>3.5999999046325684</v>
      </c>
      <c r="S117" s="164"/>
      <c r="T117" s="165"/>
      <c r="U117" s="166">
        <f>U12</f>
        <v>567.16813960990396</v>
      </c>
      <c r="V117" s="167"/>
      <c r="W117" s="164">
        <f>W12</f>
        <v>2.5199999809265137</v>
      </c>
      <c r="X117" s="164"/>
      <c r="Y117" s="164"/>
      <c r="Z117" s="164">
        <f>Y12</f>
        <v>5.7600002288818359</v>
      </c>
      <c r="AA117" s="164"/>
      <c r="AB117" s="165"/>
      <c r="AC117" s="166">
        <f>AC12</f>
        <v>1109.8986715857864</v>
      </c>
      <c r="AD117" s="167"/>
      <c r="AE117" s="164">
        <f>AE12</f>
        <v>11.520000457763672</v>
      </c>
      <c r="AF117" s="164"/>
      <c r="AG117" s="164"/>
      <c r="AH117" s="164">
        <f>AG12</f>
        <v>4.320000171661377</v>
      </c>
      <c r="AI117" s="164"/>
      <c r="AJ117" s="165"/>
      <c r="AK117" s="166">
        <f>AK12</f>
        <v>843.12475531941857</v>
      </c>
      <c r="AL117" s="167"/>
      <c r="AM117" s="164">
        <f>AM12</f>
        <v>9</v>
      </c>
      <c r="AN117" s="164"/>
      <c r="AO117" s="164"/>
      <c r="AP117" s="164">
        <f>AO12</f>
        <v>2.5199999809265137</v>
      </c>
      <c r="AQ117" s="164"/>
      <c r="AR117" s="165"/>
      <c r="AS117" s="166">
        <f>AS12</f>
        <v>472.36556585965246</v>
      </c>
      <c r="AT117" s="167"/>
      <c r="AU117" s="164">
        <f>AU12</f>
        <v>4.679999828338623</v>
      </c>
      <c r="AV117" s="164"/>
      <c r="AW117" s="164"/>
      <c r="AX117" s="164">
        <f>AW12</f>
        <v>2.1600000858306885</v>
      </c>
      <c r="AY117" s="164"/>
      <c r="AZ117" s="165"/>
    </row>
    <row r="118" spans="1:52" x14ac:dyDescent="0.2">
      <c r="A118" s="168" t="s">
        <v>255</v>
      </c>
      <c r="B118" s="169"/>
      <c r="C118" s="169"/>
      <c r="D118" s="169"/>
      <c r="E118" s="17"/>
      <c r="F118" s="17"/>
      <c r="G118" s="17"/>
      <c r="H118" s="17"/>
      <c r="I118" s="17"/>
      <c r="J118" s="17"/>
      <c r="K118" s="17"/>
      <c r="L118" s="3"/>
      <c r="M118" s="166" t="s">
        <v>96</v>
      </c>
      <c r="N118" s="167"/>
      <c r="O118" s="164">
        <v>0</v>
      </c>
      <c r="P118" s="164"/>
      <c r="Q118" s="164"/>
      <c r="R118" s="164">
        <v>0</v>
      </c>
      <c r="S118" s="164"/>
      <c r="T118" s="165"/>
      <c r="U118" s="166" t="s">
        <v>96</v>
      </c>
      <c r="V118" s="167"/>
      <c r="W118" s="164">
        <v>0</v>
      </c>
      <c r="X118" s="164"/>
      <c r="Y118" s="164"/>
      <c r="Z118" s="164">
        <v>0</v>
      </c>
      <c r="AA118" s="164"/>
      <c r="AB118" s="165"/>
      <c r="AC118" s="166" t="s">
        <v>96</v>
      </c>
      <c r="AD118" s="167"/>
      <c r="AE118" s="164">
        <v>0</v>
      </c>
      <c r="AF118" s="164"/>
      <c r="AG118" s="164"/>
      <c r="AH118" s="164">
        <v>0</v>
      </c>
      <c r="AI118" s="164"/>
      <c r="AJ118" s="165"/>
      <c r="AK118" s="166" t="s">
        <v>96</v>
      </c>
      <c r="AL118" s="167"/>
      <c r="AM118" s="164">
        <v>0</v>
      </c>
      <c r="AN118" s="164"/>
      <c r="AO118" s="164"/>
      <c r="AP118" s="164">
        <v>0</v>
      </c>
      <c r="AQ118" s="164"/>
      <c r="AR118" s="165"/>
      <c r="AS118" s="166" t="s">
        <v>96</v>
      </c>
      <c r="AT118" s="167"/>
      <c r="AU118" s="164">
        <v>0</v>
      </c>
      <c r="AV118" s="164"/>
      <c r="AW118" s="164"/>
      <c r="AX118" s="164">
        <v>0</v>
      </c>
      <c r="AY118" s="164"/>
      <c r="AZ118" s="165"/>
    </row>
    <row r="119" spans="1:52" x14ac:dyDescent="0.2">
      <c r="A119" s="168" t="s">
        <v>256</v>
      </c>
      <c r="B119" s="169"/>
      <c r="C119" s="169"/>
      <c r="D119" s="169"/>
      <c r="E119" s="17"/>
      <c r="F119" s="17"/>
      <c r="G119" s="17"/>
      <c r="H119" s="17"/>
      <c r="I119" s="17"/>
      <c r="J119" s="17"/>
      <c r="K119" s="17"/>
      <c r="L119" s="3"/>
      <c r="M119" s="198">
        <f>IF(OR(M45=0,S12=0),0,ABS(1000*O119/(SQRT(3)*M45*S12)))</f>
        <v>629.55961301041646</v>
      </c>
      <c r="N119" s="199"/>
      <c r="O119" s="200">
        <v>-6.3000001907348633</v>
      </c>
      <c r="P119" s="200"/>
      <c r="Q119" s="200"/>
      <c r="R119" s="48">
        <f>-ABS(O119)*TAN(ACOS(S12))</f>
        <v>-2.7391305334851976</v>
      </c>
      <c r="S119" s="48"/>
      <c r="T119" s="170"/>
      <c r="U119" s="198">
        <f>IF(OR(U45=0,AA12=0),0,ABS(1000*W119/(SQRT(3)*U45*AA12)))</f>
        <v>810.2401841112661</v>
      </c>
      <c r="V119" s="199"/>
      <c r="W119" s="200">
        <v>-3.5999999046325684</v>
      </c>
      <c r="X119" s="200"/>
      <c r="Y119" s="200"/>
      <c r="Z119" s="48">
        <f>-ABS(W119)*TAN(ACOS(AA12))</f>
        <v>-8.2285715998435442</v>
      </c>
      <c r="AA119" s="48"/>
      <c r="AB119" s="170"/>
      <c r="AC119" s="198">
        <f>IF(OR(AC45=0,AI12=0),0,ABS(1000*AE119/(SQRT(3)*AC45*AI12)))</f>
        <v>780.39750920138738</v>
      </c>
      <c r="AD119" s="199"/>
      <c r="AE119" s="200">
        <v>-8.1000003814697266</v>
      </c>
      <c r="AF119" s="200"/>
      <c r="AG119" s="200"/>
      <c r="AH119" s="48">
        <f>-ABS(AE119)*TAN(ACOS(AI12))</f>
        <v>-3.0375001430511452</v>
      </c>
      <c r="AI119" s="48"/>
      <c r="AJ119" s="170"/>
      <c r="AK119" s="198">
        <f>IF(OR(AK45=0,AQ12=0),0,ABS(1000*AM119/(SQRT(3)*AK45*AQ12)))</f>
        <v>590.18734659173572</v>
      </c>
      <c r="AL119" s="199"/>
      <c r="AM119" s="200">
        <v>-6.3000001907348633</v>
      </c>
      <c r="AN119" s="200"/>
      <c r="AO119" s="200"/>
      <c r="AP119" s="48">
        <f>-ABS(AM119)*TAN(ACOS(AQ12))</f>
        <v>-1.7640000400543208</v>
      </c>
      <c r="AQ119" s="48"/>
      <c r="AR119" s="170"/>
      <c r="AS119" s="198">
        <f>IF(OR(AS45=0,AY12=0),0,ABS(1000*AU119/(SQRT(3)*AS45*AY12)))</f>
        <v>381.52604507014644</v>
      </c>
      <c r="AT119" s="199"/>
      <c r="AU119" s="200">
        <v>-3.7799999713897705</v>
      </c>
      <c r="AV119" s="200"/>
      <c r="AW119" s="200"/>
      <c r="AX119" s="48">
        <f>-ABS(AU119)*TAN(ACOS(AY12))</f>
        <v>-1.7446155047275649</v>
      </c>
      <c r="AY119" s="48"/>
      <c r="AZ119" s="170"/>
    </row>
    <row r="120" spans="1:52" x14ac:dyDescent="0.2">
      <c r="A120" s="168" t="s">
        <v>257</v>
      </c>
      <c r="B120" s="169"/>
      <c r="C120" s="169"/>
      <c r="D120" s="169"/>
      <c r="E120" s="17"/>
      <c r="F120" s="17"/>
      <c r="G120" s="17"/>
      <c r="H120" s="17"/>
      <c r="I120" s="17"/>
      <c r="J120" s="17"/>
      <c r="K120" s="17"/>
      <c r="L120" s="3"/>
      <c r="M120" s="198">
        <f>IF(OR(M45=0,S12=0),0,ABS(1000*O120/(SQRT(3)*M45*S12)))</f>
        <v>46.767283597865372</v>
      </c>
      <c r="N120" s="199"/>
      <c r="O120" s="200">
        <v>-0.46799999475479126</v>
      </c>
      <c r="P120" s="200"/>
      <c r="Q120" s="200"/>
      <c r="R120" s="48">
        <f>-ABS(O120)*TAN(ACOS(S12))</f>
        <v>-0.20347825976085127</v>
      </c>
      <c r="S120" s="48"/>
      <c r="T120" s="170"/>
      <c r="U120" s="198">
        <f>IF(OR(U45=0,AA12=0),0,ABS(1000*W120/(SQRT(3)*U45*AA12)))</f>
        <v>32.409606827849764</v>
      </c>
      <c r="V120" s="199"/>
      <c r="W120" s="200">
        <v>-0.14399999380111694</v>
      </c>
      <c r="X120" s="200"/>
      <c r="Y120" s="200"/>
      <c r="Z120" s="48">
        <f>-ABS(W120)*TAN(ACOS(AA12))</f>
        <v>-0.32914285854417397</v>
      </c>
      <c r="AA120" s="48"/>
      <c r="AB120" s="170"/>
      <c r="AC120" s="198">
        <f>IF(OR(AC45=0,AI12=0),0,ABS(1000*AE120/(SQRT(3)*AC45*AI12)))</f>
        <v>34.684333487055824</v>
      </c>
      <c r="AD120" s="199"/>
      <c r="AE120" s="200">
        <v>-0.36000001430511475</v>
      </c>
      <c r="AF120" s="200"/>
      <c r="AG120" s="200"/>
      <c r="AH120" s="48">
        <f>-ABS(AE120)*TAN(ACOS(AI12))</f>
        <v>-0.13500000536441792</v>
      </c>
      <c r="AI120" s="48"/>
      <c r="AJ120" s="170"/>
      <c r="AK120" s="198">
        <f>IF(OR(AK45=0,AQ12=0),0,ABS(1000*AM120/(SQRT(3)*AK45*AQ12)))</f>
        <v>67.449983105774905</v>
      </c>
      <c r="AL120" s="199"/>
      <c r="AM120" s="200">
        <v>-0.72000002861022949</v>
      </c>
      <c r="AN120" s="200"/>
      <c r="AO120" s="200"/>
      <c r="AP120" s="48">
        <f>-ABS(AM120)*TAN(ACOS(AQ12))</f>
        <v>-0.20160000648498527</v>
      </c>
      <c r="AQ120" s="48"/>
      <c r="AR120" s="170"/>
      <c r="AS120" s="198">
        <f>IF(OR(AS45=0,AY12=0),0,ABS(1000*AU120/(SQRT(3)*AS45*AY12)))</f>
        <v>25.435070272949567</v>
      </c>
      <c r="AT120" s="199"/>
      <c r="AU120" s="200">
        <v>-0.25200000405311584</v>
      </c>
      <c r="AV120" s="200"/>
      <c r="AW120" s="200"/>
      <c r="AX120" s="48">
        <f>-ABS(AU120)*TAN(ACOS(AY12))</f>
        <v>-0.1163077030661548</v>
      </c>
      <c r="AY120" s="48"/>
      <c r="AZ120" s="170"/>
    </row>
    <row r="121" spans="1:52" x14ac:dyDescent="0.2">
      <c r="A121" s="168" t="s">
        <v>258</v>
      </c>
      <c r="B121" s="169"/>
      <c r="C121" s="169"/>
      <c r="D121" s="169"/>
      <c r="E121" s="17">
        <v>47.8</v>
      </c>
      <c r="F121" s="17">
        <v>0.5</v>
      </c>
      <c r="G121" s="17"/>
      <c r="H121" s="17"/>
      <c r="I121" s="17"/>
      <c r="J121" s="17"/>
      <c r="K121" s="17"/>
      <c r="L121" s="3"/>
      <c r="M121" s="198">
        <f>IF(OR(M45=0,S12=0),0,ABS(1000*O121/(SQRT(3)*M45*S12)))</f>
        <v>9.9930095766894045</v>
      </c>
      <c r="N121" s="199"/>
      <c r="O121" s="200">
        <v>-0.10000000149011612</v>
      </c>
      <c r="P121" s="200"/>
      <c r="Q121" s="200"/>
      <c r="R121" s="48">
        <f>-ABS(O121)*TAN(ACOS(S12))</f>
        <v>-4.3478261767828888E-2</v>
      </c>
      <c r="S121" s="48"/>
      <c r="T121" s="170"/>
      <c r="U121" s="198">
        <f>IF(OR(U45=0,AA12=0),0,ABS(1000*W121/(SQRT(3)*U45*AA12)))</f>
        <v>22.506672712467264</v>
      </c>
      <c r="V121" s="199"/>
      <c r="W121" s="200">
        <v>-0.10000000149011612</v>
      </c>
      <c r="X121" s="200"/>
      <c r="Y121" s="200"/>
      <c r="Z121" s="48">
        <f>-ABS(W121)*TAN(ACOS(AA12))</f>
        <v>-0.22857144279004249</v>
      </c>
      <c r="AA121" s="48"/>
      <c r="AB121" s="170"/>
      <c r="AC121" s="198">
        <f>IF(OR(AC45=0,AI12=0),0,ABS(1000*AE121/(SQRT(3)*AC45*AI12)))</f>
        <v>9.634536840461422</v>
      </c>
      <c r="AD121" s="199"/>
      <c r="AE121" s="200">
        <v>-0.10000000149011612</v>
      </c>
      <c r="AF121" s="200"/>
      <c r="AG121" s="200"/>
      <c r="AH121" s="48">
        <f>-ABS(AE121)*TAN(ACOS(AI12))</f>
        <v>-3.7500000558793517E-2</v>
      </c>
      <c r="AI121" s="48"/>
      <c r="AJ121" s="170"/>
      <c r="AK121" s="198">
        <f>IF(OR(AK45=0,AQ12=0),0,ABS(1000*AM121/(SQRT(3)*AK45*AQ12)))</f>
        <v>9.3680529764772942</v>
      </c>
      <c r="AL121" s="199"/>
      <c r="AM121" s="200">
        <v>-0.10000000149011612</v>
      </c>
      <c r="AN121" s="200"/>
      <c r="AO121" s="200"/>
      <c r="AP121" s="48">
        <f>-ABS(AM121)*TAN(ACOS(AQ12))</f>
        <v>-2.8000000205304881E-2</v>
      </c>
      <c r="AQ121" s="48"/>
      <c r="AR121" s="170"/>
      <c r="AS121" s="198">
        <f>IF(OR(AS45=0,AY12=0),0,ABS(1000*AU121/(SQRT(3)*AS45*AY12)))</f>
        <v>10.09328184240843</v>
      </c>
      <c r="AT121" s="199"/>
      <c r="AU121" s="200">
        <v>-0.10000000149011612</v>
      </c>
      <c r="AV121" s="200"/>
      <c r="AW121" s="200"/>
      <c r="AX121" s="48">
        <f>-ABS(AU121)*TAN(ACOS(AY12))</f>
        <v>-4.6153850368494294E-2</v>
      </c>
      <c r="AY121" s="48"/>
      <c r="AZ121" s="170"/>
    </row>
    <row r="122" spans="1:52" x14ac:dyDescent="0.2">
      <c r="A122" s="168" t="s">
        <v>259</v>
      </c>
      <c r="B122" s="169"/>
      <c r="C122" s="169"/>
      <c r="D122" s="169"/>
      <c r="E122" s="17"/>
      <c r="F122" s="17"/>
      <c r="G122" s="17"/>
      <c r="H122" s="17"/>
      <c r="I122" s="17"/>
      <c r="J122" s="17"/>
      <c r="K122" s="17"/>
      <c r="L122" s="3"/>
      <c r="M122" s="198">
        <f>IF(OR(M45=0,S12=0),0,ABS(1000*O122/(SQRT(3)*M45*S12)))</f>
        <v>61.157216554416429</v>
      </c>
      <c r="N122" s="199"/>
      <c r="O122" s="200">
        <v>-0.6119999885559082</v>
      </c>
      <c r="P122" s="200"/>
      <c r="Q122" s="200"/>
      <c r="R122" s="48">
        <f>-ABS(O122)*TAN(ACOS(S12))</f>
        <v>-0.26608695307841601</v>
      </c>
      <c r="S122" s="48"/>
      <c r="T122" s="170"/>
      <c r="U122" s="198">
        <f>IF(OR(U45=0,AA12=0),0,ABS(1000*W122/(SQRT(3)*U45*AA12)))</f>
        <v>121.5360356657032</v>
      </c>
      <c r="V122" s="199"/>
      <c r="W122" s="200">
        <v>-0.54000002145767212</v>
      </c>
      <c r="X122" s="200"/>
      <c r="Y122" s="200"/>
      <c r="Z122" s="48">
        <f>-ABS(W122)*TAN(ACOS(AA12))</f>
        <v>-1.2342858217200483</v>
      </c>
      <c r="AA122" s="48"/>
      <c r="AB122" s="170"/>
      <c r="AC122" s="198">
        <f>IF(OR(AC45=0,AI12=0),0,ABS(1000*AE122/(SQRT(3)*AC45*AI12)))</f>
        <v>52.026500230583736</v>
      </c>
      <c r="AD122" s="199"/>
      <c r="AE122" s="200">
        <v>-0.54000002145767212</v>
      </c>
      <c r="AF122" s="200"/>
      <c r="AG122" s="200"/>
      <c r="AH122" s="48">
        <f>-ABS(AE122)*TAN(ACOS(AI12))</f>
        <v>-0.20250000804662691</v>
      </c>
      <c r="AI122" s="48"/>
      <c r="AJ122" s="170"/>
      <c r="AK122" s="198">
        <f>IF(OR(AK45=0,AQ12=0),0,ABS(1000*AM122/(SQRT(3)*AK45*AQ12)))</f>
        <v>43.842486785235842</v>
      </c>
      <c r="AL122" s="199"/>
      <c r="AM122" s="200">
        <v>-0.46799999475479126</v>
      </c>
      <c r="AN122" s="200"/>
      <c r="AO122" s="200"/>
      <c r="AP122" s="48">
        <f>-ABS(AM122)*TAN(ACOS(AQ12))</f>
        <v>-0.13103999753952025</v>
      </c>
      <c r="AQ122" s="48"/>
      <c r="AR122" s="170"/>
      <c r="AS122" s="198">
        <f>IF(OR(AS45=0,AY12=0),0,ABS(1000*AU122/(SQRT(3)*AS45*AY12)))</f>
        <v>32.702232778359104</v>
      </c>
      <c r="AT122" s="199"/>
      <c r="AU122" s="200">
        <v>-0.32400000095367432</v>
      </c>
      <c r="AV122" s="200"/>
      <c r="AW122" s="200"/>
      <c r="AX122" s="48">
        <f>-ABS(AU122)*TAN(ACOS(AY12))</f>
        <v>-0.14953847340578202</v>
      </c>
      <c r="AY122" s="48"/>
      <c r="AZ122" s="170"/>
    </row>
    <row r="123" spans="1:52" x14ac:dyDescent="0.2">
      <c r="A123" s="168" t="s">
        <v>260</v>
      </c>
      <c r="B123" s="169"/>
      <c r="C123" s="169"/>
      <c r="D123" s="169"/>
      <c r="E123" s="17"/>
      <c r="F123" s="17"/>
      <c r="G123" s="17"/>
      <c r="H123" s="17"/>
      <c r="I123" s="17"/>
      <c r="J123" s="17"/>
      <c r="K123" s="17"/>
      <c r="L123" s="3"/>
      <c r="M123" s="198">
        <f>IF(OR(M45=0,S12=0),0,ABS(1000*O123/(SQRT(3)*M45*S12)))</f>
        <v>7.1949664782755276</v>
      </c>
      <c r="N123" s="199"/>
      <c r="O123" s="200">
        <v>-7.1999996900558472E-2</v>
      </c>
      <c r="P123" s="200"/>
      <c r="Q123" s="200"/>
      <c r="R123" s="48">
        <f>-ABS(O123)*TAN(ACOS(S12))</f>
        <v>-3.130434665878238E-2</v>
      </c>
      <c r="S123" s="48"/>
      <c r="T123" s="170"/>
      <c r="U123" s="198">
        <f>IF(OR(U45=0,AA12=0),0,ABS(1000*W123/(SQRT(3)*U45*AA12)))</f>
        <v>8.102401706962441</v>
      </c>
      <c r="V123" s="199"/>
      <c r="W123" s="200">
        <v>-3.5999998450279236E-2</v>
      </c>
      <c r="X123" s="200"/>
      <c r="Y123" s="200"/>
      <c r="Z123" s="48">
        <f>-ABS(W123)*TAN(ACOS(AA12))</f>
        <v>-8.2285714636043492E-2</v>
      </c>
      <c r="AA123" s="48"/>
      <c r="AB123" s="170"/>
      <c r="AC123" s="198">
        <f>IF(OR(AC45=0,AI12=0),0,ABS(1000*AE123/(SQRT(3)*AC45*AI12)))</f>
        <v>6.9368661231480271</v>
      </c>
      <c r="AD123" s="199"/>
      <c r="AE123" s="200">
        <v>-7.1999996900558472E-2</v>
      </c>
      <c r="AF123" s="200"/>
      <c r="AG123" s="200"/>
      <c r="AH123" s="48">
        <f>-ABS(AE123)*TAN(ACOS(AI12))</f>
        <v>-2.6999998837709406E-2</v>
      </c>
      <c r="AI123" s="48"/>
      <c r="AJ123" s="170"/>
      <c r="AK123" s="198">
        <f>IF(OR(AK45=0,AQ12=0),0,ABS(1000*AM123/(SQRT(3)*AK45*AQ12)))</f>
        <v>8.4312478882218631</v>
      </c>
      <c r="AL123" s="199"/>
      <c r="AM123" s="200">
        <v>-9.0000003576278687E-2</v>
      </c>
      <c r="AN123" s="200"/>
      <c r="AO123" s="200"/>
      <c r="AP123" s="48">
        <f>-ABS(AM123)*TAN(ACOS(AQ12))</f>
        <v>-2.5200000810623159E-2</v>
      </c>
      <c r="AQ123" s="48"/>
      <c r="AR123" s="170"/>
      <c r="AS123" s="198">
        <f>IF(OR(AS45=0,AY12=0),0,ABS(1000*AU123/(SQRT(3)*AS45*AY12)))</f>
        <v>1.8167906263523852</v>
      </c>
      <c r="AT123" s="199"/>
      <c r="AU123" s="200">
        <v>-1.7999999225139618E-2</v>
      </c>
      <c r="AV123" s="200"/>
      <c r="AW123" s="200"/>
      <c r="AX123" s="48">
        <f>-ABS(AU123)*TAN(ACOS(AY12))</f>
        <v>-8.3076925849068055E-3</v>
      </c>
      <c r="AY123" s="48"/>
      <c r="AZ123" s="170"/>
    </row>
    <row r="124" spans="1:52" x14ac:dyDescent="0.2">
      <c r="A124" s="168" t="s">
        <v>261</v>
      </c>
      <c r="B124" s="169"/>
      <c r="C124" s="169"/>
      <c r="D124" s="169"/>
      <c r="E124" s="17">
        <v>47.8</v>
      </c>
      <c r="F124" s="17">
        <v>0.5</v>
      </c>
      <c r="G124" s="17"/>
      <c r="H124" s="17"/>
      <c r="I124" s="17"/>
      <c r="J124" s="17"/>
      <c r="K124" s="17"/>
      <c r="L124" s="3"/>
      <c r="M124" s="198">
        <f>IF(OR(M45=0,S12=0),0,ABS(1000*O124/(SQRT(3)*M45*S12)))</f>
        <v>25.981823559225454</v>
      </c>
      <c r="N124" s="199"/>
      <c r="O124" s="200">
        <v>-0.25999999046325684</v>
      </c>
      <c r="P124" s="200"/>
      <c r="Q124" s="200"/>
      <c r="R124" s="48">
        <f>-ABS(O124)*TAN(ACOS(S12))</f>
        <v>-0.11304347476546592</v>
      </c>
      <c r="S124" s="48"/>
      <c r="T124" s="170"/>
      <c r="U124" s="198">
        <f>IF(OR(U45=0,AA12=0),0,ABS(1000*W124/(SQRT(3)*U45*AA12)))</f>
        <v>69.770684905585185</v>
      </c>
      <c r="V124" s="199"/>
      <c r="W124" s="200">
        <v>-0.31000000238418579</v>
      </c>
      <c r="X124" s="200"/>
      <c r="Y124" s="200"/>
      <c r="Z124" s="48">
        <f>-ABS(W124)*TAN(ACOS(AA12))</f>
        <v>-0.70857146754016198</v>
      </c>
      <c r="AA124" s="48"/>
      <c r="AB124" s="170"/>
      <c r="AC124" s="198">
        <f>IF(OR(AC45=0,AI12=0),0,ABS(1000*AE124/(SQRT(3)*AC45*AI12)))</f>
        <v>28.903611239213184</v>
      </c>
      <c r="AD124" s="199"/>
      <c r="AE124" s="200">
        <v>-0.30000001192092896</v>
      </c>
      <c r="AF124" s="200"/>
      <c r="AG124" s="200"/>
      <c r="AH124" s="48">
        <f>-ABS(AE124)*TAN(ACOS(AI12))</f>
        <v>-0.11250000447034827</v>
      </c>
      <c r="AI124" s="48"/>
      <c r="AJ124" s="170"/>
      <c r="AK124" s="198">
        <f>IF(OR(AK45=0,AQ12=0),0,ABS(1000*AM124/(SQRT(3)*AK45*AQ12)))</f>
        <v>28.104159627406208</v>
      </c>
      <c r="AL124" s="199"/>
      <c r="AM124" s="200">
        <v>-0.30000001192092896</v>
      </c>
      <c r="AN124" s="200"/>
      <c r="AO124" s="200"/>
      <c r="AP124" s="48">
        <f>-ABS(AM124)*TAN(ACOS(AQ12))</f>
        <v>-8.4000002702077192E-2</v>
      </c>
      <c r="AQ124" s="48"/>
      <c r="AR124" s="170"/>
      <c r="AS124" s="198">
        <f>IF(OR(AS45=0,AY12=0),0,ABS(1000*AU124/(SQRT(3)*AS45*AY12)))</f>
        <v>19.177234974170354</v>
      </c>
      <c r="AT124" s="199"/>
      <c r="AU124" s="200">
        <v>-0.18999999761581421</v>
      </c>
      <c r="AV124" s="200"/>
      <c r="AW124" s="200"/>
      <c r="AX124" s="48">
        <f>-ABS(AU124)*TAN(ACOS(AY12))</f>
        <v>-8.7692313293028318E-2</v>
      </c>
      <c r="AY124" s="48"/>
      <c r="AZ124" s="170"/>
    </row>
    <row r="125" spans="1:52" ht="13.5" thickBot="1" x14ac:dyDescent="0.25">
      <c r="A125" s="177" t="s">
        <v>206</v>
      </c>
      <c r="B125" s="178"/>
      <c r="C125" s="178"/>
      <c r="D125" s="178"/>
      <c r="E125" s="179"/>
      <c r="F125" s="179"/>
      <c r="G125" s="179"/>
      <c r="H125" s="179"/>
      <c r="I125" s="179"/>
      <c r="J125" s="179"/>
      <c r="K125" s="179"/>
      <c r="L125" s="180"/>
      <c r="M125" s="181"/>
      <c r="N125" s="182"/>
      <c r="O125" s="183">
        <f>SUM(O117:Q124)</f>
        <v>0.46799957007169724</v>
      </c>
      <c r="P125" s="183"/>
      <c r="Q125" s="183"/>
      <c r="R125" s="183">
        <f>SUM(R117:T124)</f>
        <v>0.2034780751160262</v>
      </c>
      <c r="S125" s="183"/>
      <c r="T125" s="184"/>
      <c r="U125" s="181"/>
      <c r="V125" s="182"/>
      <c r="W125" s="183">
        <f>SUM(W117:Y124)</f>
        <v>-2.2099999412894249</v>
      </c>
      <c r="X125" s="183"/>
      <c r="Y125" s="183"/>
      <c r="Z125" s="183">
        <f>SUM(Z117:AB124)</f>
        <v>-5.0514286761921792</v>
      </c>
      <c r="AA125" s="183"/>
      <c r="AB125" s="184"/>
      <c r="AC125" s="181"/>
      <c r="AD125" s="182"/>
      <c r="AE125" s="183">
        <f>SUM(AE117:AG124)</f>
        <v>2.0480000302195549</v>
      </c>
      <c r="AF125" s="183"/>
      <c r="AG125" s="183"/>
      <c r="AH125" s="183">
        <f>SUM(AH117:AJ124)</f>
        <v>0.76800001133233553</v>
      </c>
      <c r="AI125" s="183"/>
      <c r="AJ125" s="184"/>
      <c r="AK125" s="181"/>
      <c r="AL125" s="182"/>
      <c r="AM125" s="183">
        <f>SUM(AM117:AO124)</f>
        <v>1.0219997689127922</v>
      </c>
      <c r="AN125" s="183"/>
      <c r="AO125" s="183"/>
      <c r="AP125" s="183">
        <f>SUM(AP117:AR124)</f>
        <v>0.28615993312968219</v>
      </c>
      <c r="AQ125" s="183"/>
      <c r="AR125" s="184"/>
      <c r="AS125" s="181"/>
      <c r="AT125" s="182"/>
      <c r="AU125" s="183">
        <f>SUM(AU117:AW124)</f>
        <v>1.5999853610992432E-2</v>
      </c>
      <c r="AV125" s="183"/>
      <c r="AW125" s="183"/>
      <c r="AX125" s="183">
        <f>SUM(AX117:AZ124)</f>
        <v>7.3845483847573695E-3</v>
      </c>
      <c r="AY125" s="183"/>
      <c r="AZ125" s="184"/>
    </row>
    <row r="126" spans="1:52" ht="13.5" thickBot="1" x14ac:dyDescent="0.25">
      <c r="A126" s="185" t="s">
        <v>44</v>
      </c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7"/>
      <c r="M126" s="188"/>
      <c r="N126" s="189"/>
      <c r="O126" s="190">
        <f>SUM(O91:Q97)+SUM(O100:Q106)+SUM(O109:Q114)+SUM(O117:Q124)</f>
        <v>2.7499994114041328</v>
      </c>
      <c r="P126" s="190"/>
      <c r="Q126" s="190"/>
      <c r="R126" s="190">
        <f>SUM(R91:T97)+SUM(R100:T106)+SUM(R109:T114)+SUM(R117:T124)</f>
        <v>2.6629265254960059</v>
      </c>
      <c r="S126" s="190"/>
      <c r="T126" s="191"/>
      <c r="U126" s="188"/>
      <c r="V126" s="189"/>
      <c r="W126" s="190">
        <f>SUM(W91:Y97)+SUM(W100:Y106)+SUM(W109:Y114)+SUM(W117:Y124)</f>
        <v>-2.2980000302195549</v>
      </c>
      <c r="X126" s="190"/>
      <c r="Y126" s="190"/>
      <c r="Z126" s="190">
        <f>SUM(Z91:AB97)+SUM(Z100:AB106)+SUM(Z109:AB114)+SUM(Z117:AB124)</f>
        <v>-5.3574731673067815</v>
      </c>
      <c r="AA126" s="190"/>
      <c r="AB126" s="191"/>
      <c r="AC126" s="188"/>
      <c r="AD126" s="189"/>
      <c r="AE126" s="190">
        <f>SUM(AE91:AG97)+SUM(AE100:AG106)+SUM(AE109:AG114)+SUM(AE117:AG124)</f>
        <v>2.7200004383921623</v>
      </c>
      <c r="AF126" s="190"/>
      <c r="AG126" s="190"/>
      <c r="AH126" s="190">
        <f>SUM(AH91:AJ97)+SUM(AH100:AJ106)+SUM(AH109:AJ114)+SUM(AH117:AJ124)</f>
        <v>1.1656668340312049</v>
      </c>
      <c r="AI126" s="190"/>
      <c r="AJ126" s="191"/>
      <c r="AK126" s="188"/>
      <c r="AL126" s="189"/>
      <c r="AM126" s="190">
        <f>SUM(AM91:AO97)+SUM(AM100:AO106)+SUM(AM109:AO114)+SUM(AM117:AO124)</f>
        <v>7.0399996712803841</v>
      </c>
      <c r="AN126" s="190"/>
      <c r="AO126" s="190"/>
      <c r="AP126" s="190">
        <f>SUM(AP91:AR97)+SUM(AP100:AR106)+SUM(AP109:AR114)+SUM(AP117:AR124)</f>
        <v>2.1383490963317331</v>
      </c>
      <c r="AQ126" s="190"/>
      <c r="AR126" s="191"/>
      <c r="AS126" s="188"/>
      <c r="AT126" s="189"/>
      <c r="AU126" s="190">
        <f>SUM(AU91:AW97)+SUM(AU100:AW106)+SUM(AU109:AW114)+SUM(AU117:AW124)</f>
        <v>-0.83200031518936157</v>
      </c>
      <c r="AV126" s="190"/>
      <c r="AW126" s="190"/>
      <c r="AX126" s="190">
        <f>SUM(AX91:AZ97)+SUM(AX100:AZ106)+SUM(AX109:AZ114)+SUM(AX117:AZ124)</f>
        <v>-0.50061556414881492</v>
      </c>
      <c r="AY126" s="190"/>
      <c r="AZ126" s="191"/>
    </row>
    <row r="127" spans="1:52" ht="13.5" thickBot="1" x14ac:dyDescent="0.25">
      <c r="A127" s="158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</row>
    <row r="128" spans="1:52" ht="13.5" thickBot="1" x14ac:dyDescent="0.25">
      <c r="A128" s="195" t="s">
        <v>45</v>
      </c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7"/>
      <c r="M128" s="192" t="s">
        <v>262</v>
      </c>
      <c r="N128" s="193"/>
      <c r="O128" s="193"/>
      <c r="P128" s="193"/>
      <c r="Q128" s="193"/>
      <c r="R128" s="193"/>
      <c r="S128" s="193"/>
      <c r="T128" s="194"/>
      <c r="U128" s="192" t="s">
        <v>263</v>
      </c>
      <c r="V128" s="193"/>
      <c r="W128" s="193"/>
      <c r="X128" s="193"/>
      <c r="Y128" s="193"/>
      <c r="Z128" s="193"/>
      <c r="AA128" s="193"/>
      <c r="AB128" s="194"/>
      <c r="AC128" s="192" t="s">
        <v>263</v>
      </c>
      <c r="AD128" s="193"/>
      <c r="AE128" s="193"/>
      <c r="AF128" s="193"/>
      <c r="AG128" s="193"/>
      <c r="AH128" s="193"/>
      <c r="AI128" s="193"/>
      <c r="AJ128" s="194"/>
      <c r="AK128" s="192" t="s">
        <v>263</v>
      </c>
      <c r="AL128" s="193"/>
      <c r="AM128" s="193"/>
      <c r="AN128" s="193"/>
      <c r="AO128" s="193"/>
      <c r="AP128" s="193"/>
      <c r="AQ128" s="193"/>
      <c r="AR128" s="194"/>
      <c r="AS128" s="192" t="s">
        <v>264</v>
      </c>
      <c r="AT128" s="193"/>
      <c r="AU128" s="193"/>
      <c r="AV128" s="193"/>
      <c r="AW128" s="193"/>
      <c r="AX128" s="193"/>
      <c r="AY128" s="193"/>
      <c r="AZ128" s="194"/>
    </row>
    <row r="132" spans="6:28" s="22" customFormat="1" x14ac:dyDescent="0.2">
      <c r="F132" s="22" t="s">
        <v>552</v>
      </c>
    </row>
    <row r="133" spans="6:28" s="22" customFormat="1" x14ac:dyDescent="0.2">
      <c r="F133" s="22" t="s">
        <v>548</v>
      </c>
      <c r="AB133" s="22" t="s">
        <v>549</v>
      </c>
    </row>
    <row r="134" spans="6:28" s="22" customFormat="1" x14ac:dyDescent="0.2"/>
    <row r="135" spans="6:28" s="22" customFormat="1" x14ac:dyDescent="0.2"/>
    <row r="136" spans="6:28" s="22" customFormat="1" x14ac:dyDescent="0.2">
      <c r="F136" s="22" t="s">
        <v>553</v>
      </c>
      <c r="AB136" s="22" t="s">
        <v>554</v>
      </c>
    </row>
  </sheetData>
  <mergeCells count="1816"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1:AR1"/>
    <mergeCell ref="A2:AR2"/>
    <mergeCell ref="A3:L3"/>
    <mergeCell ref="M3:T3"/>
    <mergeCell ref="U3:AB3"/>
    <mergeCell ref="AC3:AJ3"/>
    <mergeCell ref="AK3:AR3"/>
    <mergeCell ref="AS5:AT5"/>
    <mergeCell ref="AU5:AV5"/>
    <mergeCell ref="AW5:AX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W7:X7"/>
    <mergeCell ref="Y7:Z7"/>
    <mergeCell ref="A7:D9"/>
    <mergeCell ref="E7:F7"/>
    <mergeCell ref="G7:H7"/>
    <mergeCell ref="I7:J7"/>
    <mergeCell ref="K7:L7"/>
    <mergeCell ref="M7:N7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W8:X8"/>
    <mergeCell ref="Y8:Z8"/>
    <mergeCell ref="AA8:AB8"/>
    <mergeCell ref="AC8:AD8"/>
    <mergeCell ref="AE8:AF8"/>
    <mergeCell ref="AG8:AH8"/>
    <mergeCell ref="AY7:AZ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AS9:AU9"/>
    <mergeCell ref="AV9:AW9"/>
    <mergeCell ref="AX9:AZ9"/>
    <mergeCell ref="E10:F10"/>
    <mergeCell ref="G10:H10"/>
    <mergeCell ref="I10:J10"/>
    <mergeCell ref="K10:L10"/>
    <mergeCell ref="M10:N10"/>
    <mergeCell ref="O10:P10"/>
    <mergeCell ref="Q10:R10"/>
    <mergeCell ref="AC9:AE9"/>
    <mergeCell ref="AF9:AG9"/>
    <mergeCell ref="AH9:AJ9"/>
    <mergeCell ref="AK9:AM9"/>
    <mergeCell ref="AN9:AO9"/>
    <mergeCell ref="AP9:AR9"/>
    <mergeCell ref="AU8:AV8"/>
    <mergeCell ref="AW8:AX8"/>
    <mergeCell ref="AY8:AZ8"/>
    <mergeCell ref="E9:L9"/>
    <mergeCell ref="M9:O9"/>
    <mergeCell ref="P9:Q9"/>
    <mergeCell ref="R9:T9"/>
    <mergeCell ref="U9:W9"/>
    <mergeCell ref="X9:Y9"/>
    <mergeCell ref="Z9:AB9"/>
    <mergeCell ref="AI8:AJ8"/>
    <mergeCell ref="AK8:AL8"/>
    <mergeCell ref="AM8:AN8"/>
    <mergeCell ref="AO8:AP8"/>
    <mergeCell ref="AQ8:AR8"/>
    <mergeCell ref="AS8:AT8"/>
    <mergeCell ref="U11:V11"/>
    <mergeCell ref="W11:X11"/>
    <mergeCell ref="AQ10:AR10"/>
    <mergeCell ref="AS10:AT10"/>
    <mergeCell ref="AU10:AV10"/>
    <mergeCell ref="AW10:AX10"/>
    <mergeCell ref="AY10:AZ10"/>
    <mergeCell ref="A11:D13"/>
    <mergeCell ref="E11:F11"/>
    <mergeCell ref="G11:H11"/>
    <mergeCell ref="I11:J11"/>
    <mergeCell ref="K11:L1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U12:V12"/>
    <mergeCell ref="W12:X12"/>
    <mergeCell ref="Y12:Z12"/>
    <mergeCell ref="AA12:AB12"/>
    <mergeCell ref="AC12:AD12"/>
    <mergeCell ref="AE12:AF12"/>
    <mergeCell ref="AW11:AX11"/>
    <mergeCell ref="AY11:AZ11"/>
    <mergeCell ref="E12:F12"/>
    <mergeCell ref="G12:H12"/>
    <mergeCell ref="I12:J12"/>
    <mergeCell ref="K12:L12"/>
    <mergeCell ref="M12:N12"/>
    <mergeCell ref="O12:P12"/>
    <mergeCell ref="Q12:R12"/>
    <mergeCell ref="S12:T12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AP13:AR13"/>
    <mergeCell ref="AS13:AU13"/>
    <mergeCell ref="AV13:AW13"/>
    <mergeCell ref="AX13:AZ13"/>
    <mergeCell ref="E14:F14"/>
    <mergeCell ref="G14:H14"/>
    <mergeCell ref="I14:J14"/>
    <mergeCell ref="K14:L14"/>
    <mergeCell ref="M14:N14"/>
    <mergeCell ref="O14:P14"/>
    <mergeCell ref="Z13:AB13"/>
    <mergeCell ref="AC13:AE13"/>
    <mergeCell ref="AF13:AG13"/>
    <mergeCell ref="AH13:AJ13"/>
    <mergeCell ref="AK13:AM13"/>
    <mergeCell ref="AN13:AO13"/>
    <mergeCell ref="AS12:AT12"/>
    <mergeCell ref="AU12:AV12"/>
    <mergeCell ref="AW12:AX12"/>
    <mergeCell ref="AY12:AZ12"/>
    <mergeCell ref="E13:L13"/>
    <mergeCell ref="M13:O13"/>
    <mergeCell ref="P13:Q13"/>
    <mergeCell ref="R13:T13"/>
    <mergeCell ref="U13:W13"/>
    <mergeCell ref="X13:Y13"/>
    <mergeCell ref="AG12:AH12"/>
    <mergeCell ref="AI12:AJ12"/>
    <mergeCell ref="AK12:AL12"/>
    <mergeCell ref="AM12:AN12"/>
    <mergeCell ref="AO12:AP12"/>
    <mergeCell ref="AQ12:AR12"/>
    <mergeCell ref="W15:X15"/>
    <mergeCell ref="Y15:Z15"/>
    <mergeCell ref="A15:D17"/>
    <mergeCell ref="E15:F15"/>
    <mergeCell ref="G15:H15"/>
    <mergeCell ref="I15:J15"/>
    <mergeCell ref="K15:L15"/>
    <mergeCell ref="M15:N15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Q14:R14"/>
    <mergeCell ref="S14:T14"/>
    <mergeCell ref="U14:V14"/>
    <mergeCell ref="W14:X14"/>
    <mergeCell ref="Y14:Z14"/>
    <mergeCell ref="AA14:AB14"/>
    <mergeCell ref="W16:X16"/>
    <mergeCell ref="Y16:Z16"/>
    <mergeCell ref="AA16:AB16"/>
    <mergeCell ref="AC16:AD16"/>
    <mergeCell ref="AE16:AF16"/>
    <mergeCell ref="AG16:AH16"/>
    <mergeCell ref="AY15:AZ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AS17:AU17"/>
    <mergeCell ref="AV17:AW17"/>
    <mergeCell ref="AX17:AZ17"/>
    <mergeCell ref="E18:F18"/>
    <mergeCell ref="G18:H18"/>
    <mergeCell ref="I18:J18"/>
    <mergeCell ref="K18:L18"/>
    <mergeCell ref="M18:N18"/>
    <mergeCell ref="O18:P18"/>
    <mergeCell ref="Q18:R18"/>
    <mergeCell ref="AC17:AE17"/>
    <mergeCell ref="AF17:AG17"/>
    <mergeCell ref="AH17:AJ17"/>
    <mergeCell ref="AK17:AM17"/>
    <mergeCell ref="AN17:AO17"/>
    <mergeCell ref="AP17:AR17"/>
    <mergeCell ref="AU16:AV16"/>
    <mergeCell ref="AW16:AX16"/>
    <mergeCell ref="AY16:AZ16"/>
    <mergeCell ref="E17:L17"/>
    <mergeCell ref="M17:O17"/>
    <mergeCell ref="P17:Q17"/>
    <mergeCell ref="R17:T17"/>
    <mergeCell ref="U17:W17"/>
    <mergeCell ref="X17:Y17"/>
    <mergeCell ref="Z17:AB17"/>
    <mergeCell ref="AI16:AJ16"/>
    <mergeCell ref="AK16:AL16"/>
    <mergeCell ref="AM16:AN16"/>
    <mergeCell ref="AO16:AP16"/>
    <mergeCell ref="AQ16:AR16"/>
    <mergeCell ref="AS16:AT16"/>
    <mergeCell ref="AQ18:AR18"/>
    <mergeCell ref="AS18:AT18"/>
    <mergeCell ref="AU18:AV18"/>
    <mergeCell ref="AW18:AX18"/>
    <mergeCell ref="AY18:AZ18"/>
    <mergeCell ref="A19:D21"/>
    <mergeCell ref="E19:F19"/>
    <mergeCell ref="G19:H19"/>
    <mergeCell ref="I19:J19"/>
    <mergeCell ref="K19:L19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AW19:AX19"/>
    <mergeCell ref="AY19:AZ19"/>
    <mergeCell ref="E20:F20"/>
    <mergeCell ref="G20:H20"/>
    <mergeCell ref="I20:J20"/>
    <mergeCell ref="K20:L20"/>
    <mergeCell ref="M20:N20"/>
    <mergeCell ref="O20:P20"/>
    <mergeCell ref="Q20:R20"/>
    <mergeCell ref="S20:T20"/>
    <mergeCell ref="AK19:AL19"/>
    <mergeCell ref="AM19:AN19"/>
    <mergeCell ref="AO19:AP19"/>
    <mergeCell ref="AQ19:AR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22:D24"/>
    <mergeCell ref="E22:L22"/>
    <mergeCell ref="M22:N22"/>
    <mergeCell ref="O22:P22"/>
    <mergeCell ref="Q22:R22"/>
    <mergeCell ref="S22:T22"/>
    <mergeCell ref="AS20:AT20"/>
    <mergeCell ref="AU20:AV20"/>
    <mergeCell ref="AW20:AX20"/>
    <mergeCell ref="AY20:AZ20"/>
    <mergeCell ref="E21:L21"/>
    <mergeCell ref="M21:T21"/>
    <mergeCell ref="U21:AB21"/>
    <mergeCell ref="AC21:AJ21"/>
    <mergeCell ref="AK21:AR21"/>
    <mergeCell ref="AS21:AZ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S22:AT22"/>
    <mergeCell ref="AU22:AV22"/>
    <mergeCell ref="AW22:AX22"/>
    <mergeCell ref="AY22:AZ22"/>
    <mergeCell ref="E23:L23"/>
    <mergeCell ref="M23:N23"/>
    <mergeCell ref="O23:P23"/>
    <mergeCell ref="Q23:R23"/>
    <mergeCell ref="S23:T23"/>
    <mergeCell ref="U23:V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C24:AD24"/>
    <mergeCell ref="AE24:AF24"/>
    <mergeCell ref="AG24:AH24"/>
    <mergeCell ref="AI24:AJ24"/>
    <mergeCell ref="AU23:AV23"/>
    <mergeCell ref="AW23:AX23"/>
    <mergeCell ref="AY23:AZ23"/>
    <mergeCell ref="E24:L24"/>
    <mergeCell ref="M24:N24"/>
    <mergeCell ref="O24:P24"/>
    <mergeCell ref="Q24:R24"/>
    <mergeCell ref="S24:T24"/>
    <mergeCell ref="U24:V24"/>
    <mergeCell ref="W24:X24"/>
    <mergeCell ref="AI23:AJ23"/>
    <mergeCell ref="AK23:AL23"/>
    <mergeCell ref="AM23:AN23"/>
    <mergeCell ref="AO23:AP23"/>
    <mergeCell ref="AQ23:AR23"/>
    <mergeCell ref="AS23:AT23"/>
    <mergeCell ref="W23:X23"/>
    <mergeCell ref="Y23:Z23"/>
    <mergeCell ref="AA23:AB23"/>
    <mergeCell ref="AC23:AD23"/>
    <mergeCell ref="AE23:AF23"/>
    <mergeCell ref="AG23:AH23"/>
    <mergeCell ref="AP25:AR25"/>
    <mergeCell ref="AS25:AU25"/>
    <mergeCell ref="AV25:AW25"/>
    <mergeCell ref="AX25:AZ25"/>
    <mergeCell ref="I26:L26"/>
    <mergeCell ref="M26:O26"/>
    <mergeCell ref="P26:Q26"/>
    <mergeCell ref="R26:T26"/>
    <mergeCell ref="U26:W26"/>
    <mergeCell ref="X26:Y26"/>
    <mergeCell ref="Z25:AB25"/>
    <mergeCell ref="AC25:AE25"/>
    <mergeCell ref="AF25:AG25"/>
    <mergeCell ref="AH25:AJ25"/>
    <mergeCell ref="AK25:AM25"/>
    <mergeCell ref="AN25:AO25"/>
    <mergeCell ref="AW24:AX24"/>
    <mergeCell ref="AY24:AZ24"/>
    <mergeCell ref="I25:L25"/>
    <mergeCell ref="M25:O25"/>
    <mergeCell ref="P25:Q25"/>
    <mergeCell ref="R25:T25"/>
    <mergeCell ref="U25:W25"/>
    <mergeCell ref="X25:Y25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P27:AR27"/>
    <mergeCell ref="AS27:AU27"/>
    <mergeCell ref="AV27:AW27"/>
    <mergeCell ref="AX27:AZ27"/>
    <mergeCell ref="I28:L28"/>
    <mergeCell ref="M28:O28"/>
    <mergeCell ref="P28:Q28"/>
    <mergeCell ref="R28:T28"/>
    <mergeCell ref="U28:W28"/>
    <mergeCell ref="X28:Y28"/>
    <mergeCell ref="Z27:AB27"/>
    <mergeCell ref="AC27:AE27"/>
    <mergeCell ref="AF27:AG27"/>
    <mergeCell ref="AH27:AJ27"/>
    <mergeCell ref="AK27:AM27"/>
    <mergeCell ref="AN27:AO27"/>
    <mergeCell ref="AP26:AR26"/>
    <mergeCell ref="AS26:AU26"/>
    <mergeCell ref="AV26:AW26"/>
    <mergeCell ref="AX26:AZ26"/>
    <mergeCell ref="I27:L27"/>
    <mergeCell ref="M27:O27"/>
    <mergeCell ref="P27:Q27"/>
    <mergeCell ref="R27:T27"/>
    <mergeCell ref="U27:W27"/>
    <mergeCell ref="X27:Y27"/>
    <mergeCell ref="Z26:AB26"/>
    <mergeCell ref="AC26:AE26"/>
    <mergeCell ref="AF26:AG26"/>
    <mergeCell ref="AH26:AJ26"/>
    <mergeCell ref="AK26:AM26"/>
    <mergeCell ref="AN26:AO26"/>
    <mergeCell ref="AK29:AM29"/>
    <mergeCell ref="AN29:AO29"/>
    <mergeCell ref="AP29:AR29"/>
    <mergeCell ref="AS29:AU29"/>
    <mergeCell ref="AV29:AW29"/>
    <mergeCell ref="AX29:AZ29"/>
    <mergeCell ref="U29:W29"/>
    <mergeCell ref="X29:Y29"/>
    <mergeCell ref="Z29:AB29"/>
    <mergeCell ref="AC29:AE29"/>
    <mergeCell ref="AF29:AG29"/>
    <mergeCell ref="AH29:AJ29"/>
    <mergeCell ref="AP28:AR28"/>
    <mergeCell ref="AS28:AU28"/>
    <mergeCell ref="AV28:AW28"/>
    <mergeCell ref="AX28:AZ28"/>
    <mergeCell ref="A29:D33"/>
    <mergeCell ref="E29:H33"/>
    <mergeCell ref="I29:L29"/>
    <mergeCell ref="M29:O29"/>
    <mergeCell ref="P29:Q29"/>
    <mergeCell ref="R29:T29"/>
    <mergeCell ref="Z28:AB28"/>
    <mergeCell ref="AC28:AE28"/>
    <mergeCell ref="AF28:AG28"/>
    <mergeCell ref="AH28:AJ28"/>
    <mergeCell ref="AK28:AM28"/>
    <mergeCell ref="AN28:AO28"/>
    <mergeCell ref="A25:D28"/>
    <mergeCell ref="E25:H28"/>
    <mergeCell ref="AP30:AR30"/>
    <mergeCell ref="AS30:AU30"/>
    <mergeCell ref="AV30:AW30"/>
    <mergeCell ref="AX30:AZ30"/>
    <mergeCell ref="I31:L31"/>
    <mergeCell ref="M31:O31"/>
    <mergeCell ref="P31:Q31"/>
    <mergeCell ref="R31:T31"/>
    <mergeCell ref="U31:W31"/>
    <mergeCell ref="X31:Y31"/>
    <mergeCell ref="Z30:AB30"/>
    <mergeCell ref="AC30:AE30"/>
    <mergeCell ref="AF30:AG30"/>
    <mergeCell ref="AH30:AJ30"/>
    <mergeCell ref="AK30:AM30"/>
    <mergeCell ref="AN30:AO30"/>
    <mergeCell ref="I30:L30"/>
    <mergeCell ref="M30:O30"/>
    <mergeCell ref="P30:Q30"/>
    <mergeCell ref="R30:T30"/>
    <mergeCell ref="U30:W30"/>
    <mergeCell ref="X30:Y30"/>
    <mergeCell ref="AP32:AR32"/>
    <mergeCell ref="AS32:AU32"/>
    <mergeCell ref="AV32:AW32"/>
    <mergeCell ref="AX32:AZ32"/>
    <mergeCell ref="I33:L33"/>
    <mergeCell ref="M33:O33"/>
    <mergeCell ref="P33:Q33"/>
    <mergeCell ref="R33:T33"/>
    <mergeCell ref="U33:W33"/>
    <mergeCell ref="X33:Y33"/>
    <mergeCell ref="Z32:AB32"/>
    <mergeCell ref="AC32:AE32"/>
    <mergeCell ref="AF32:AG32"/>
    <mergeCell ref="AH32:AJ32"/>
    <mergeCell ref="AK32:AM32"/>
    <mergeCell ref="AN32:AO32"/>
    <mergeCell ref="AP31:AR31"/>
    <mergeCell ref="AS31:AU31"/>
    <mergeCell ref="AV31:AW31"/>
    <mergeCell ref="AX31:AZ31"/>
    <mergeCell ref="I32:L32"/>
    <mergeCell ref="M32:O32"/>
    <mergeCell ref="P32:Q32"/>
    <mergeCell ref="R32:T32"/>
    <mergeCell ref="U32:W32"/>
    <mergeCell ref="X32:Y32"/>
    <mergeCell ref="Z31:AB31"/>
    <mergeCell ref="AC31:AE31"/>
    <mergeCell ref="AF31:AG31"/>
    <mergeCell ref="AH31:AJ31"/>
    <mergeCell ref="AK31:AM31"/>
    <mergeCell ref="AN31:AO31"/>
    <mergeCell ref="AC35:AJ35"/>
    <mergeCell ref="AK35:AR35"/>
    <mergeCell ref="AS35:AZ35"/>
    <mergeCell ref="A36:B36"/>
    <mergeCell ref="C36:D36"/>
    <mergeCell ref="E36:L36"/>
    <mergeCell ref="M36:T36"/>
    <mergeCell ref="U36:AB36"/>
    <mergeCell ref="AC36:AJ36"/>
    <mergeCell ref="AK36:AR36"/>
    <mergeCell ref="AP33:AR33"/>
    <mergeCell ref="AS33:AU33"/>
    <mergeCell ref="AV33:AW33"/>
    <mergeCell ref="AX33:AZ33"/>
    <mergeCell ref="A34:AR34"/>
    <mergeCell ref="A35:B35"/>
    <mergeCell ref="C35:D35"/>
    <mergeCell ref="E35:L35"/>
    <mergeCell ref="M35:T35"/>
    <mergeCell ref="U35:AB35"/>
    <mergeCell ref="Z33:AB33"/>
    <mergeCell ref="AC33:AE33"/>
    <mergeCell ref="AF33:AG33"/>
    <mergeCell ref="AH33:AJ33"/>
    <mergeCell ref="AK33:AM33"/>
    <mergeCell ref="AN33:AO33"/>
    <mergeCell ref="AK38:AR38"/>
    <mergeCell ref="AS38:AZ38"/>
    <mergeCell ref="A39:B39"/>
    <mergeCell ref="C39:D39"/>
    <mergeCell ref="E39:L39"/>
    <mergeCell ref="M39:T39"/>
    <mergeCell ref="U39:AB39"/>
    <mergeCell ref="AC39:AJ39"/>
    <mergeCell ref="AK39:AR39"/>
    <mergeCell ref="AS39:AZ39"/>
    <mergeCell ref="A38:B38"/>
    <mergeCell ref="C38:D38"/>
    <mergeCell ref="E38:L38"/>
    <mergeCell ref="M38:T38"/>
    <mergeCell ref="U38:AB38"/>
    <mergeCell ref="AC38:AJ38"/>
    <mergeCell ref="AS36:AZ36"/>
    <mergeCell ref="A37:B37"/>
    <mergeCell ref="C37:D37"/>
    <mergeCell ref="E37:L37"/>
    <mergeCell ref="M37:T37"/>
    <mergeCell ref="U37:AB37"/>
    <mergeCell ref="AC37:AJ37"/>
    <mergeCell ref="AK37:AR37"/>
    <mergeCell ref="AS37:AZ37"/>
    <mergeCell ref="AK42:AR42"/>
    <mergeCell ref="AS42:AZ42"/>
    <mergeCell ref="A43:B43"/>
    <mergeCell ref="C43:D43"/>
    <mergeCell ref="E43:L43"/>
    <mergeCell ref="M43:T43"/>
    <mergeCell ref="U43:AB43"/>
    <mergeCell ref="AC43:AJ43"/>
    <mergeCell ref="AK43:AR43"/>
    <mergeCell ref="AS43:AZ43"/>
    <mergeCell ref="A42:B42"/>
    <mergeCell ref="C42:D42"/>
    <mergeCell ref="E42:L42"/>
    <mergeCell ref="M42:T42"/>
    <mergeCell ref="U42:AB42"/>
    <mergeCell ref="AC42:AJ42"/>
    <mergeCell ref="AK40:AR40"/>
    <mergeCell ref="AS40:AZ40"/>
    <mergeCell ref="A41:B41"/>
    <mergeCell ref="C41:D41"/>
    <mergeCell ref="E41:L41"/>
    <mergeCell ref="M41:T41"/>
    <mergeCell ref="U41:AB41"/>
    <mergeCell ref="AC41:AJ41"/>
    <mergeCell ref="AK41:AR41"/>
    <mergeCell ref="AS41:AZ41"/>
    <mergeCell ref="A40:B40"/>
    <mergeCell ref="C40:D40"/>
    <mergeCell ref="E40:L40"/>
    <mergeCell ref="M40:T40"/>
    <mergeCell ref="U40:AB40"/>
    <mergeCell ref="AC40:AJ40"/>
    <mergeCell ref="A46:AR46"/>
    <mergeCell ref="A47:D48"/>
    <mergeCell ref="E47:F47"/>
    <mergeCell ref="G47:H47"/>
    <mergeCell ref="I47:J47"/>
    <mergeCell ref="K47:L47"/>
    <mergeCell ref="M47:N48"/>
    <mergeCell ref="O47:Q48"/>
    <mergeCell ref="R47:T48"/>
    <mergeCell ref="U47:V48"/>
    <mergeCell ref="AK44:AR44"/>
    <mergeCell ref="AS44:AZ44"/>
    <mergeCell ref="A45:B45"/>
    <mergeCell ref="C45:D45"/>
    <mergeCell ref="E45:L45"/>
    <mergeCell ref="M45:T45"/>
    <mergeCell ref="U45:AB45"/>
    <mergeCell ref="AC45:AJ45"/>
    <mergeCell ref="AK45:AR45"/>
    <mergeCell ref="AS45:AZ45"/>
    <mergeCell ref="A44:B44"/>
    <mergeCell ref="C44:D44"/>
    <mergeCell ref="E44:L44"/>
    <mergeCell ref="M44:T44"/>
    <mergeCell ref="U44:AB44"/>
    <mergeCell ref="AC44:AJ44"/>
    <mergeCell ref="A50:D50"/>
    <mergeCell ref="M50:N50"/>
    <mergeCell ref="O50:Q50"/>
    <mergeCell ref="R50:T50"/>
    <mergeCell ref="U50:V50"/>
    <mergeCell ref="W50:Y50"/>
    <mergeCell ref="AM47:AO48"/>
    <mergeCell ref="AP47:AR48"/>
    <mergeCell ref="AS47:AT48"/>
    <mergeCell ref="AU47:AW48"/>
    <mergeCell ref="AX47:AZ48"/>
    <mergeCell ref="A49:D49"/>
    <mergeCell ref="E49:AZ49"/>
    <mergeCell ref="W47:Y48"/>
    <mergeCell ref="Z47:AB48"/>
    <mergeCell ref="AC47:AD48"/>
    <mergeCell ref="AE47:AG48"/>
    <mergeCell ref="AH47:AJ48"/>
    <mergeCell ref="AK47:AL48"/>
    <mergeCell ref="AP51:AR51"/>
    <mergeCell ref="AS51:AT51"/>
    <mergeCell ref="AU51:AW51"/>
    <mergeCell ref="AX51:AZ51"/>
    <mergeCell ref="A52:D52"/>
    <mergeCell ref="M52:N52"/>
    <mergeCell ref="O52:Q52"/>
    <mergeCell ref="R52:T52"/>
    <mergeCell ref="U52:V52"/>
    <mergeCell ref="W52:Y52"/>
    <mergeCell ref="Z51:AB51"/>
    <mergeCell ref="AC51:AD51"/>
    <mergeCell ref="AE51:AG51"/>
    <mergeCell ref="AH51:AJ51"/>
    <mergeCell ref="AK51:AL51"/>
    <mergeCell ref="AM51:AO51"/>
    <mergeCell ref="AP50:AR50"/>
    <mergeCell ref="AS50:AT50"/>
    <mergeCell ref="AU50:AW50"/>
    <mergeCell ref="AX50:AZ50"/>
    <mergeCell ref="A51:D51"/>
    <mergeCell ref="M51:N51"/>
    <mergeCell ref="O51:Q51"/>
    <mergeCell ref="R51:T51"/>
    <mergeCell ref="U51:V51"/>
    <mergeCell ref="W51:Y51"/>
    <mergeCell ref="Z50:AB50"/>
    <mergeCell ref="AC50:AD50"/>
    <mergeCell ref="AE50:AG50"/>
    <mergeCell ref="AH50:AJ50"/>
    <mergeCell ref="AK50:AL50"/>
    <mergeCell ref="AM50:AO50"/>
    <mergeCell ref="AP53:AR53"/>
    <mergeCell ref="AS53:AT53"/>
    <mergeCell ref="AU53:AW53"/>
    <mergeCell ref="AX53:AZ53"/>
    <mergeCell ref="A54:D54"/>
    <mergeCell ref="M54:N54"/>
    <mergeCell ref="O54:Q54"/>
    <mergeCell ref="R54:T54"/>
    <mergeCell ref="U54:V54"/>
    <mergeCell ref="W54:Y54"/>
    <mergeCell ref="Z53:AB53"/>
    <mergeCell ref="AC53:AD53"/>
    <mergeCell ref="AE53:AG53"/>
    <mergeCell ref="AH53:AJ53"/>
    <mergeCell ref="AK53:AL53"/>
    <mergeCell ref="AM53:AO53"/>
    <mergeCell ref="AP52:AR52"/>
    <mergeCell ref="AS52:AT52"/>
    <mergeCell ref="AU52:AW52"/>
    <mergeCell ref="AX52:AZ52"/>
    <mergeCell ref="A53:D53"/>
    <mergeCell ref="M53:N53"/>
    <mergeCell ref="O53:Q53"/>
    <mergeCell ref="R53:T53"/>
    <mergeCell ref="U53:V53"/>
    <mergeCell ref="W53:Y53"/>
    <mergeCell ref="Z52:AB52"/>
    <mergeCell ref="AC52:AD52"/>
    <mergeCell ref="AE52:AG52"/>
    <mergeCell ref="AH52:AJ52"/>
    <mergeCell ref="AK52:AL52"/>
    <mergeCell ref="AM52:AO52"/>
    <mergeCell ref="AP55:AR55"/>
    <mergeCell ref="AS55:AT55"/>
    <mergeCell ref="AU55:AW55"/>
    <mergeCell ref="AX55:AZ55"/>
    <mergeCell ref="A56:D56"/>
    <mergeCell ref="E56:AZ56"/>
    <mergeCell ref="Z55:AB55"/>
    <mergeCell ref="AC55:AD55"/>
    <mergeCell ref="AE55:AG55"/>
    <mergeCell ref="AH55:AJ55"/>
    <mergeCell ref="AK55:AL55"/>
    <mergeCell ref="AM55:AO55"/>
    <mergeCell ref="AP54:AR54"/>
    <mergeCell ref="AS54:AT54"/>
    <mergeCell ref="AU54:AW54"/>
    <mergeCell ref="AX54:AZ54"/>
    <mergeCell ref="A55:L55"/>
    <mergeCell ref="M55:N55"/>
    <mergeCell ref="O55:Q55"/>
    <mergeCell ref="R55:T55"/>
    <mergeCell ref="U55:V55"/>
    <mergeCell ref="W55:Y55"/>
    <mergeCell ref="Z54:AB54"/>
    <mergeCell ref="AC54:AD54"/>
    <mergeCell ref="AE54:AG54"/>
    <mergeCell ref="AH54:AJ54"/>
    <mergeCell ref="AK54:AL54"/>
    <mergeCell ref="AM54:AO54"/>
    <mergeCell ref="AP57:AR57"/>
    <mergeCell ref="AS57:AT57"/>
    <mergeCell ref="AU57:AW57"/>
    <mergeCell ref="AX57:AZ57"/>
    <mergeCell ref="A58:D58"/>
    <mergeCell ref="M58:N58"/>
    <mergeCell ref="O58:Q58"/>
    <mergeCell ref="R58:T58"/>
    <mergeCell ref="U58:V58"/>
    <mergeCell ref="W58:Y58"/>
    <mergeCell ref="Z57:AB57"/>
    <mergeCell ref="AC57:AD57"/>
    <mergeCell ref="AE57:AG57"/>
    <mergeCell ref="AH57:AJ57"/>
    <mergeCell ref="AK57:AL57"/>
    <mergeCell ref="AM57:AO57"/>
    <mergeCell ref="A57:D57"/>
    <mergeCell ref="M57:N57"/>
    <mergeCell ref="O57:Q57"/>
    <mergeCell ref="R57:T57"/>
    <mergeCell ref="U57:V57"/>
    <mergeCell ref="W57:Y57"/>
    <mergeCell ref="AP59:AR59"/>
    <mergeCell ref="AS59:AT59"/>
    <mergeCell ref="AU59:AW59"/>
    <mergeCell ref="AX59:AZ59"/>
    <mergeCell ref="A60:D60"/>
    <mergeCell ref="M60:N60"/>
    <mergeCell ref="O60:Q60"/>
    <mergeCell ref="R60:T60"/>
    <mergeCell ref="U60:V60"/>
    <mergeCell ref="W60:Y60"/>
    <mergeCell ref="Z59:AB59"/>
    <mergeCell ref="AC59:AD59"/>
    <mergeCell ref="AE59:AG59"/>
    <mergeCell ref="AH59:AJ59"/>
    <mergeCell ref="AK59:AL59"/>
    <mergeCell ref="AM59:AO59"/>
    <mergeCell ref="AP58:AR58"/>
    <mergeCell ref="AS58:AT58"/>
    <mergeCell ref="AU58:AW58"/>
    <mergeCell ref="AX58:AZ58"/>
    <mergeCell ref="A59:D59"/>
    <mergeCell ref="M59:N59"/>
    <mergeCell ref="O59:Q59"/>
    <mergeCell ref="R59:T59"/>
    <mergeCell ref="U59:V59"/>
    <mergeCell ref="W59:Y59"/>
    <mergeCell ref="Z58:AB58"/>
    <mergeCell ref="AC58:AD58"/>
    <mergeCell ref="AE58:AG58"/>
    <mergeCell ref="AH58:AJ58"/>
    <mergeCell ref="AK58:AL58"/>
    <mergeCell ref="AM58:AO58"/>
    <mergeCell ref="AP61:AR61"/>
    <mergeCell ref="AS61:AT61"/>
    <mergeCell ref="AU61:AW61"/>
    <mergeCell ref="AX61:AZ61"/>
    <mergeCell ref="A62:L62"/>
    <mergeCell ref="M62:N62"/>
    <mergeCell ref="O62:Q62"/>
    <mergeCell ref="R62:T62"/>
    <mergeCell ref="U62:V62"/>
    <mergeCell ref="W62:Y62"/>
    <mergeCell ref="Z61:AB61"/>
    <mergeCell ref="AC61:AD61"/>
    <mergeCell ref="AE61:AG61"/>
    <mergeCell ref="AH61:AJ61"/>
    <mergeCell ref="AK61:AL61"/>
    <mergeCell ref="AM61:AO61"/>
    <mergeCell ref="AP60:AR60"/>
    <mergeCell ref="AS60:AT60"/>
    <mergeCell ref="AU60:AW60"/>
    <mergeCell ref="AX60:AZ60"/>
    <mergeCell ref="A61:L61"/>
    <mergeCell ref="M61:N61"/>
    <mergeCell ref="O61:Q61"/>
    <mergeCell ref="R61:T61"/>
    <mergeCell ref="U61:V61"/>
    <mergeCell ref="W61:Y61"/>
    <mergeCell ref="Z60:AB60"/>
    <mergeCell ref="AC60:AD60"/>
    <mergeCell ref="AE60:AG60"/>
    <mergeCell ref="AH60:AJ60"/>
    <mergeCell ref="AK60:AL60"/>
    <mergeCell ref="AM60:AO60"/>
    <mergeCell ref="A64:D64"/>
    <mergeCell ref="M64:N64"/>
    <mergeCell ref="O64:Q64"/>
    <mergeCell ref="R64:T64"/>
    <mergeCell ref="U64:V64"/>
    <mergeCell ref="W64:Y64"/>
    <mergeCell ref="AP62:AR62"/>
    <mergeCell ref="AS62:AT62"/>
    <mergeCell ref="AU62:AW62"/>
    <mergeCell ref="AX62:AZ62"/>
    <mergeCell ref="A63:D63"/>
    <mergeCell ref="E63:AZ63"/>
    <mergeCell ref="Z62:AB62"/>
    <mergeCell ref="AC62:AD62"/>
    <mergeCell ref="AE62:AG62"/>
    <mergeCell ref="AH62:AJ62"/>
    <mergeCell ref="AK62:AL62"/>
    <mergeCell ref="AM62:AO62"/>
    <mergeCell ref="AP65:AR65"/>
    <mergeCell ref="AS65:AT65"/>
    <mergeCell ref="AU65:AW65"/>
    <mergeCell ref="AX65:AZ65"/>
    <mergeCell ref="A66:D66"/>
    <mergeCell ref="M66:N66"/>
    <mergeCell ref="O66:Q66"/>
    <mergeCell ref="R66:T66"/>
    <mergeCell ref="U66:V66"/>
    <mergeCell ref="W66:Y66"/>
    <mergeCell ref="Z65:AB65"/>
    <mergeCell ref="AC65:AD65"/>
    <mergeCell ref="AE65:AG65"/>
    <mergeCell ref="AH65:AJ65"/>
    <mergeCell ref="AK65:AL65"/>
    <mergeCell ref="AM65:AO65"/>
    <mergeCell ref="AP64:AR64"/>
    <mergeCell ref="AS64:AT64"/>
    <mergeCell ref="AU64:AW64"/>
    <mergeCell ref="AX64:AZ64"/>
    <mergeCell ref="A65:D65"/>
    <mergeCell ref="M65:N65"/>
    <mergeCell ref="O65:Q65"/>
    <mergeCell ref="R65:T65"/>
    <mergeCell ref="U65:V65"/>
    <mergeCell ref="W65:Y65"/>
    <mergeCell ref="Z64:AB64"/>
    <mergeCell ref="AC64:AD64"/>
    <mergeCell ref="AE64:AG64"/>
    <mergeCell ref="AH64:AJ64"/>
    <mergeCell ref="AK64:AL64"/>
    <mergeCell ref="AM64:AO64"/>
    <mergeCell ref="AP67:AR67"/>
    <mergeCell ref="AS67:AT67"/>
    <mergeCell ref="AU67:AW67"/>
    <mergeCell ref="AX67:AZ67"/>
    <mergeCell ref="A68:L68"/>
    <mergeCell ref="M68:N68"/>
    <mergeCell ref="O68:Q68"/>
    <mergeCell ref="R68:T68"/>
    <mergeCell ref="U68:V68"/>
    <mergeCell ref="W68:Y68"/>
    <mergeCell ref="Z67:AB67"/>
    <mergeCell ref="AC67:AD67"/>
    <mergeCell ref="AE67:AG67"/>
    <mergeCell ref="AH67:AJ67"/>
    <mergeCell ref="AK67:AL67"/>
    <mergeCell ref="AM67:AO67"/>
    <mergeCell ref="AP66:AR66"/>
    <mergeCell ref="AS66:AT66"/>
    <mergeCell ref="AU66:AW66"/>
    <mergeCell ref="AX66:AZ66"/>
    <mergeCell ref="A67:D67"/>
    <mergeCell ref="M67:N67"/>
    <mergeCell ref="O67:Q67"/>
    <mergeCell ref="R67:T67"/>
    <mergeCell ref="U67:V67"/>
    <mergeCell ref="W67:Y67"/>
    <mergeCell ref="Z66:AB66"/>
    <mergeCell ref="AC66:AD66"/>
    <mergeCell ref="AE66:AG66"/>
    <mergeCell ref="AH66:AJ66"/>
    <mergeCell ref="AK66:AL66"/>
    <mergeCell ref="AM66:AO66"/>
    <mergeCell ref="A70:D70"/>
    <mergeCell ref="M70:N70"/>
    <mergeCell ref="O70:Q70"/>
    <mergeCell ref="R70:T70"/>
    <mergeCell ref="U70:V70"/>
    <mergeCell ref="W70:Y70"/>
    <mergeCell ref="AP68:AR68"/>
    <mergeCell ref="AS68:AT68"/>
    <mergeCell ref="AU68:AW68"/>
    <mergeCell ref="AX68:AZ68"/>
    <mergeCell ref="A69:D69"/>
    <mergeCell ref="E69:AZ69"/>
    <mergeCell ref="Z68:AB68"/>
    <mergeCell ref="AC68:AD68"/>
    <mergeCell ref="AE68:AG68"/>
    <mergeCell ref="AH68:AJ68"/>
    <mergeCell ref="AK68:AL68"/>
    <mergeCell ref="AM68:AO68"/>
    <mergeCell ref="AP71:AR71"/>
    <mergeCell ref="AS71:AT71"/>
    <mergeCell ref="AU71:AW71"/>
    <mergeCell ref="AX71:AZ71"/>
    <mergeCell ref="A72:D72"/>
    <mergeCell ref="M72:N72"/>
    <mergeCell ref="O72:Q72"/>
    <mergeCell ref="R72:T72"/>
    <mergeCell ref="U72:V72"/>
    <mergeCell ref="W72:Y72"/>
    <mergeCell ref="Z71:AB71"/>
    <mergeCell ref="AC71:AD71"/>
    <mergeCell ref="AE71:AG71"/>
    <mergeCell ref="AH71:AJ71"/>
    <mergeCell ref="AK71:AL71"/>
    <mergeCell ref="AM71:AO71"/>
    <mergeCell ref="AP70:AR70"/>
    <mergeCell ref="AS70:AT70"/>
    <mergeCell ref="AU70:AW70"/>
    <mergeCell ref="AX70:AZ70"/>
    <mergeCell ref="A71:D71"/>
    <mergeCell ref="M71:N71"/>
    <mergeCell ref="O71:Q71"/>
    <mergeCell ref="R71:T71"/>
    <mergeCell ref="U71:V71"/>
    <mergeCell ref="W71:Y71"/>
    <mergeCell ref="Z70:AB70"/>
    <mergeCell ref="AC70:AD70"/>
    <mergeCell ref="AE70:AG70"/>
    <mergeCell ref="AH70:AJ70"/>
    <mergeCell ref="AK70:AL70"/>
    <mergeCell ref="AM70:AO70"/>
    <mergeCell ref="AP73:AR73"/>
    <mergeCell ref="AS73:AT73"/>
    <mergeCell ref="AU73:AW73"/>
    <mergeCell ref="AX73:AZ73"/>
    <mergeCell ref="A74:L74"/>
    <mergeCell ref="M74:N74"/>
    <mergeCell ref="O74:Q74"/>
    <mergeCell ref="R74:T74"/>
    <mergeCell ref="U74:V74"/>
    <mergeCell ref="W74:Y74"/>
    <mergeCell ref="Z73:AB73"/>
    <mergeCell ref="AC73:AD73"/>
    <mergeCell ref="AE73:AG73"/>
    <mergeCell ref="AH73:AJ73"/>
    <mergeCell ref="AK73:AL73"/>
    <mergeCell ref="AM73:AO73"/>
    <mergeCell ref="AP72:AR72"/>
    <mergeCell ref="AS72:AT72"/>
    <mergeCell ref="AU72:AW72"/>
    <mergeCell ref="AX72:AZ72"/>
    <mergeCell ref="A73:D73"/>
    <mergeCell ref="M73:N73"/>
    <mergeCell ref="O73:Q73"/>
    <mergeCell ref="R73:T73"/>
    <mergeCell ref="U73:V73"/>
    <mergeCell ref="W73:Y73"/>
    <mergeCell ref="Z72:AB72"/>
    <mergeCell ref="AC72:AD72"/>
    <mergeCell ref="AE72:AG72"/>
    <mergeCell ref="AH72:AJ72"/>
    <mergeCell ref="AK72:AL72"/>
    <mergeCell ref="AM72:AO72"/>
    <mergeCell ref="A76:D76"/>
    <mergeCell ref="M76:N76"/>
    <mergeCell ref="O76:Q76"/>
    <mergeCell ref="R76:T76"/>
    <mergeCell ref="U76:V76"/>
    <mergeCell ref="W76:Y76"/>
    <mergeCell ref="AP74:AR74"/>
    <mergeCell ref="AS74:AT74"/>
    <mergeCell ref="AU74:AW74"/>
    <mergeCell ref="AX74:AZ74"/>
    <mergeCell ref="A75:D75"/>
    <mergeCell ref="E75:AZ75"/>
    <mergeCell ref="Z74:AB74"/>
    <mergeCell ref="AC74:AD74"/>
    <mergeCell ref="AE74:AG74"/>
    <mergeCell ref="AH74:AJ74"/>
    <mergeCell ref="AK74:AL74"/>
    <mergeCell ref="AM74:AO74"/>
    <mergeCell ref="AP77:AR77"/>
    <mergeCell ref="AS77:AT77"/>
    <mergeCell ref="AU77:AW77"/>
    <mergeCell ref="AX77:AZ77"/>
    <mergeCell ref="A78:D78"/>
    <mergeCell ref="M78:N78"/>
    <mergeCell ref="O78:Q78"/>
    <mergeCell ref="R78:T78"/>
    <mergeCell ref="U78:V78"/>
    <mergeCell ref="W78:Y78"/>
    <mergeCell ref="Z77:AB77"/>
    <mergeCell ref="AC77:AD77"/>
    <mergeCell ref="AE77:AG77"/>
    <mergeCell ref="AH77:AJ77"/>
    <mergeCell ref="AK77:AL77"/>
    <mergeCell ref="AM77:AO77"/>
    <mergeCell ref="AP76:AR76"/>
    <mergeCell ref="AS76:AT76"/>
    <mergeCell ref="AU76:AW76"/>
    <mergeCell ref="AX76:AZ76"/>
    <mergeCell ref="A77:D77"/>
    <mergeCell ref="M77:N77"/>
    <mergeCell ref="O77:Q77"/>
    <mergeCell ref="R77:T77"/>
    <mergeCell ref="U77:V77"/>
    <mergeCell ref="W77:Y77"/>
    <mergeCell ref="Z76:AB76"/>
    <mergeCell ref="AC76:AD76"/>
    <mergeCell ref="AE76:AG76"/>
    <mergeCell ref="AH76:AJ76"/>
    <mergeCell ref="AK76:AL76"/>
    <mergeCell ref="AM76:AO76"/>
    <mergeCell ref="AP79:AR79"/>
    <mergeCell ref="AS79:AT79"/>
    <mergeCell ref="AU79:AW79"/>
    <mergeCell ref="AX79:AZ79"/>
    <mergeCell ref="A80:D80"/>
    <mergeCell ref="M80:N80"/>
    <mergeCell ref="O80:Q80"/>
    <mergeCell ref="R80:T80"/>
    <mergeCell ref="U80:V80"/>
    <mergeCell ref="W80:Y80"/>
    <mergeCell ref="Z79:AB79"/>
    <mergeCell ref="AC79:AD79"/>
    <mergeCell ref="AE79:AG79"/>
    <mergeCell ref="AH79:AJ79"/>
    <mergeCell ref="AK79:AL79"/>
    <mergeCell ref="AM79:AO79"/>
    <mergeCell ref="AP78:AR78"/>
    <mergeCell ref="AS78:AT78"/>
    <mergeCell ref="AU78:AW78"/>
    <mergeCell ref="AX78:AZ78"/>
    <mergeCell ref="A79:D79"/>
    <mergeCell ref="M79:N79"/>
    <mergeCell ref="O79:Q79"/>
    <mergeCell ref="R79:T79"/>
    <mergeCell ref="U79:V79"/>
    <mergeCell ref="W79:Y79"/>
    <mergeCell ref="Z78:AB78"/>
    <mergeCell ref="AC78:AD78"/>
    <mergeCell ref="AE78:AG78"/>
    <mergeCell ref="AH78:AJ78"/>
    <mergeCell ref="AK78:AL78"/>
    <mergeCell ref="AM78:AO78"/>
    <mergeCell ref="AP81:AR81"/>
    <mergeCell ref="AS81:AT81"/>
    <mergeCell ref="AU81:AW81"/>
    <mergeCell ref="AX81:AZ81"/>
    <mergeCell ref="A82:D82"/>
    <mergeCell ref="E82:AZ82"/>
    <mergeCell ref="Z81:AB81"/>
    <mergeCell ref="AC81:AD81"/>
    <mergeCell ref="AE81:AG81"/>
    <mergeCell ref="AH81:AJ81"/>
    <mergeCell ref="AK81:AL81"/>
    <mergeCell ref="AM81:AO81"/>
    <mergeCell ref="AP80:AR80"/>
    <mergeCell ref="AS80:AT80"/>
    <mergeCell ref="AU80:AW80"/>
    <mergeCell ref="AX80:AZ80"/>
    <mergeCell ref="A81:L81"/>
    <mergeCell ref="M81:N81"/>
    <mergeCell ref="O81:Q81"/>
    <mergeCell ref="R81:T81"/>
    <mergeCell ref="U81:V81"/>
    <mergeCell ref="W81:Y81"/>
    <mergeCell ref="Z80:AB80"/>
    <mergeCell ref="AC80:AD80"/>
    <mergeCell ref="AE80:AG80"/>
    <mergeCell ref="AH80:AJ80"/>
    <mergeCell ref="AK80:AL80"/>
    <mergeCell ref="AM80:AO80"/>
    <mergeCell ref="AP83:AR83"/>
    <mergeCell ref="AS83:AT83"/>
    <mergeCell ref="AU83:AW83"/>
    <mergeCell ref="AX83:AZ83"/>
    <mergeCell ref="A84:D84"/>
    <mergeCell ref="M84:N84"/>
    <mergeCell ref="O84:Q84"/>
    <mergeCell ref="R84:T84"/>
    <mergeCell ref="U84:V84"/>
    <mergeCell ref="W84:Y84"/>
    <mergeCell ref="Z83:AB83"/>
    <mergeCell ref="AC83:AD83"/>
    <mergeCell ref="AE83:AG83"/>
    <mergeCell ref="AH83:AJ83"/>
    <mergeCell ref="AK83:AL83"/>
    <mergeCell ref="AM83:AO83"/>
    <mergeCell ref="A83:D83"/>
    <mergeCell ref="M83:N83"/>
    <mergeCell ref="O83:Q83"/>
    <mergeCell ref="R83:T83"/>
    <mergeCell ref="U83:V83"/>
    <mergeCell ref="W83:Y83"/>
    <mergeCell ref="AP85:AR85"/>
    <mergeCell ref="AS85:AT85"/>
    <mergeCell ref="AU85:AW85"/>
    <mergeCell ref="AX85:AZ85"/>
    <mergeCell ref="A86:D86"/>
    <mergeCell ref="M86:N86"/>
    <mergeCell ref="O86:Q86"/>
    <mergeCell ref="R86:T86"/>
    <mergeCell ref="U86:V86"/>
    <mergeCell ref="W86:Y86"/>
    <mergeCell ref="Z85:AB85"/>
    <mergeCell ref="AC85:AD85"/>
    <mergeCell ref="AE85:AG85"/>
    <mergeCell ref="AH85:AJ85"/>
    <mergeCell ref="AK85:AL85"/>
    <mergeCell ref="AM85:AO85"/>
    <mergeCell ref="AP84:AR84"/>
    <mergeCell ref="AS84:AT84"/>
    <mergeCell ref="AU84:AW84"/>
    <mergeCell ref="AX84:AZ84"/>
    <mergeCell ref="A85:D85"/>
    <mergeCell ref="M85:N85"/>
    <mergeCell ref="O85:Q85"/>
    <mergeCell ref="R85:T85"/>
    <mergeCell ref="U85:V85"/>
    <mergeCell ref="W85:Y85"/>
    <mergeCell ref="Z84:AB84"/>
    <mergeCell ref="AC84:AD84"/>
    <mergeCell ref="AE84:AG84"/>
    <mergeCell ref="AH84:AJ84"/>
    <mergeCell ref="AK84:AL84"/>
    <mergeCell ref="AM84:AO84"/>
    <mergeCell ref="AP87:AR87"/>
    <mergeCell ref="AS87:AT87"/>
    <mergeCell ref="AU87:AW87"/>
    <mergeCell ref="AX87:AZ87"/>
    <mergeCell ref="A88:L88"/>
    <mergeCell ref="M88:N88"/>
    <mergeCell ref="O88:Q88"/>
    <mergeCell ref="R88:T88"/>
    <mergeCell ref="U88:V88"/>
    <mergeCell ref="W88:Y88"/>
    <mergeCell ref="Z87:AB87"/>
    <mergeCell ref="AC87:AD87"/>
    <mergeCell ref="AE87:AG87"/>
    <mergeCell ref="AH87:AJ87"/>
    <mergeCell ref="AK87:AL87"/>
    <mergeCell ref="AM87:AO87"/>
    <mergeCell ref="AP86:AR86"/>
    <mergeCell ref="AS86:AT86"/>
    <mergeCell ref="AU86:AW86"/>
    <mergeCell ref="AX86:AZ86"/>
    <mergeCell ref="A87:D87"/>
    <mergeCell ref="M87:N87"/>
    <mergeCell ref="O87:Q87"/>
    <mergeCell ref="R87:T87"/>
    <mergeCell ref="U87:V87"/>
    <mergeCell ref="W87:Y87"/>
    <mergeCell ref="Z86:AB86"/>
    <mergeCell ref="AC86:AD86"/>
    <mergeCell ref="AE86:AG86"/>
    <mergeCell ref="AH86:AJ86"/>
    <mergeCell ref="AK86:AL86"/>
    <mergeCell ref="AM86:AO86"/>
    <mergeCell ref="AP89:AR89"/>
    <mergeCell ref="AS89:AT89"/>
    <mergeCell ref="AU89:AW89"/>
    <mergeCell ref="AX89:AZ89"/>
    <mergeCell ref="A90:D90"/>
    <mergeCell ref="E90:AZ90"/>
    <mergeCell ref="Z89:AB89"/>
    <mergeCell ref="AC89:AD89"/>
    <mergeCell ref="AE89:AG89"/>
    <mergeCell ref="AH89:AJ89"/>
    <mergeCell ref="AK89:AL89"/>
    <mergeCell ref="AM89:AO89"/>
    <mergeCell ref="AP88:AR88"/>
    <mergeCell ref="AS88:AT88"/>
    <mergeCell ref="AU88:AW88"/>
    <mergeCell ref="AX88:AZ88"/>
    <mergeCell ref="A89:L89"/>
    <mergeCell ref="M89:N89"/>
    <mergeCell ref="O89:Q89"/>
    <mergeCell ref="R89:T89"/>
    <mergeCell ref="U89:V89"/>
    <mergeCell ref="W89:Y89"/>
    <mergeCell ref="Z88:AB88"/>
    <mergeCell ref="AC88:AD88"/>
    <mergeCell ref="AE88:AG88"/>
    <mergeCell ref="AH88:AJ88"/>
    <mergeCell ref="AK88:AL88"/>
    <mergeCell ref="AM88:AO88"/>
    <mergeCell ref="AP91:AR91"/>
    <mergeCell ref="AS91:AT91"/>
    <mergeCell ref="AU91:AW91"/>
    <mergeCell ref="AX91:AZ91"/>
    <mergeCell ref="A92:D92"/>
    <mergeCell ref="M92:N92"/>
    <mergeCell ref="O92:Q92"/>
    <mergeCell ref="R92:T92"/>
    <mergeCell ref="U92:V92"/>
    <mergeCell ref="W92:Y92"/>
    <mergeCell ref="Z91:AB91"/>
    <mergeCell ref="AC91:AD91"/>
    <mergeCell ref="AE91:AG91"/>
    <mergeCell ref="AH91:AJ91"/>
    <mergeCell ref="AK91:AL91"/>
    <mergeCell ref="AM91:AO91"/>
    <mergeCell ref="A91:D91"/>
    <mergeCell ref="M91:N91"/>
    <mergeCell ref="O91:Q91"/>
    <mergeCell ref="R91:T91"/>
    <mergeCell ref="U91:V91"/>
    <mergeCell ref="W91:Y91"/>
    <mergeCell ref="AP93:AR93"/>
    <mergeCell ref="AS93:AT93"/>
    <mergeCell ref="AU93:AW93"/>
    <mergeCell ref="AX93:AZ93"/>
    <mergeCell ref="A94:D94"/>
    <mergeCell ref="M94:N94"/>
    <mergeCell ref="O94:Q94"/>
    <mergeCell ref="R94:T94"/>
    <mergeCell ref="U94:V94"/>
    <mergeCell ref="W94:Y94"/>
    <mergeCell ref="Z93:AB93"/>
    <mergeCell ref="AC93:AD93"/>
    <mergeCell ref="AE93:AG93"/>
    <mergeCell ref="AH93:AJ93"/>
    <mergeCell ref="AK93:AL93"/>
    <mergeCell ref="AM93:AO93"/>
    <mergeCell ref="AP92:AR92"/>
    <mergeCell ref="AS92:AT92"/>
    <mergeCell ref="AU92:AW92"/>
    <mergeCell ref="AX92:AZ92"/>
    <mergeCell ref="A93:D93"/>
    <mergeCell ref="M93:N93"/>
    <mergeCell ref="O93:Q93"/>
    <mergeCell ref="R93:T93"/>
    <mergeCell ref="U93:V93"/>
    <mergeCell ref="W93:Y93"/>
    <mergeCell ref="Z92:AB92"/>
    <mergeCell ref="AC92:AD92"/>
    <mergeCell ref="AE92:AG92"/>
    <mergeCell ref="AH92:AJ92"/>
    <mergeCell ref="AK92:AL92"/>
    <mergeCell ref="AM92:AO92"/>
    <mergeCell ref="AP95:AR95"/>
    <mergeCell ref="AS95:AT95"/>
    <mergeCell ref="AU95:AW95"/>
    <mergeCell ref="AX95:AZ95"/>
    <mergeCell ref="A96:D96"/>
    <mergeCell ref="M96:N96"/>
    <mergeCell ref="O96:Q96"/>
    <mergeCell ref="R96:T96"/>
    <mergeCell ref="U96:V96"/>
    <mergeCell ref="W96:Y96"/>
    <mergeCell ref="Z95:AB95"/>
    <mergeCell ref="AC95:AD95"/>
    <mergeCell ref="AE95:AG95"/>
    <mergeCell ref="AH95:AJ95"/>
    <mergeCell ref="AK95:AL95"/>
    <mergeCell ref="AM95:AO95"/>
    <mergeCell ref="AP94:AR94"/>
    <mergeCell ref="AS94:AT94"/>
    <mergeCell ref="AU94:AW94"/>
    <mergeCell ref="AX94:AZ94"/>
    <mergeCell ref="A95:D95"/>
    <mergeCell ref="M95:N95"/>
    <mergeCell ref="O95:Q95"/>
    <mergeCell ref="R95:T95"/>
    <mergeCell ref="U95:V95"/>
    <mergeCell ref="W95:Y95"/>
    <mergeCell ref="Z94:AB94"/>
    <mergeCell ref="AC94:AD94"/>
    <mergeCell ref="AE94:AG94"/>
    <mergeCell ref="AH94:AJ94"/>
    <mergeCell ref="AK94:AL94"/>
    <mergeCell ref="AM94:AO94"/>
    <mergeCell ref="AP97:AR97"/>
    <mergeCell ref="AS97:AT97"/>
    <mergeCell ref="AU97:AW97"/>
    <mergeCell ref="AX97:AZ97"/>
    <mergeCell ref="A98:L98"/>
    <mergeCell ref="M98:N98"/>
    <mergeCell ref="O98:Q98"/>
    <mergeCell ref="R98:T98"/>
    <mergeCell ref="U98:V98"/>
    <mergeCell ref="W98:Y98"/>
    <mergeCell ref="Z97:AB97"/>
    <mergeCell ref="AC97:AD97"/>
    <mergeCell ref="AE97:AG97"/>
    <mergeCell ref="AH97:AJ97"/>
    <mergeCell ref="AK97:AL97"/>
    <mergeCell ref="AM97:AO97"/>
    <mergeCell ref="AP96:AR96"/>
    <mergeCell ref="AS96:AT96"/>
    <mergeCell ref="AU96:AW96"/>
    <mergeCell ref="AX96:AZ96"/>
    <mergeCell ref="A97:D97"/>
    <mergeCell ref="M97:N97"/>
    <mergeCell ref="O97:Q97"/>
    <mergeCell ref="R97:T97"/>
    <mergeCell ref="U97:V97"/>
    <mergeCell ref="W97:Y97"/>
    <mergeCell ref="Z96:AB96"/>
    <mergeCell ref="AC96:AD96"/>
    <mergeCell ref="AE96:AG96"/>
    <mergeCell ref="AH96:AJ96"/>
    <mergeCell ref="AK96:AL96"/>
    <mergeCell ref="AM96:AO96"/>
    <mergeCell ref="A100:D100"/>
    <mergeCell ref="M100:N100"/>
    <mergeCell ref="O100:Q100"/>
    <mergeCell ref="R100:T100"/>
    <mergeCell ref="U100:V100"/>
    <mergeCell ref="W100:Y100"/>
    <mergeCell ref="AP98:AR98"/>
    <mergeCell ref="AS98:AT98"/>
    <mergeCell ref="AU98:AW98"/>
    <mergeCell ref="AX98:AZ98"/>
    <mergeCell ref="A99:D99"/>
    <mergeCell ref="E99:AZ99"/>
    <mergeCell ref="Z98:AB98"/>
    <mergeCell ref="AC98:AD98"/>
    <mergeCell ref="AE98:AG98"/>
    <mergeCell ref="AH98:AJ98"/>
    <mergeCell ref="AK98:AL98"/>
    <mergeCell ref="AM98:AO98"/>
    <mergeCell ref="AP101:AR101"/>
    <mergeCell ref="AS101:AT101"/>
    <mergeCell ref="AU101:AW101"/>
    <mergeCell ref="AX101:AZ101"/>
    <mergeCell ref="A102:D102"/>
    <mergeCell ref="M102:N102"/>
    <mergeCell ref="O102:Q102"/>
    <mergeCell ref="R102:T102"/>
    <mergeCell ref="U102:V102"/>
    <mergeCell ref="W102:Y102"/>
    <mergeCell ref="Z101:AB101"/>
    <mergeCell ref="AC101:AD101"/>
    <mergeCell ref="AE101:AG101"/>
    <mergeCell ref="AH101:AJ101"/>
    <mergeCell ref="AK101:AL101"/>
    <mergeCell ref="AM101:AO101"/>
    <mergeCell ref="AP100:AR100"/>
    <mergeCell ref="AS100:AT100"/>
    <mergeCell ref="AU100:AW100"/>
    <mergeCell ref="AX100:AZ100"/>
    <mergeCell ref="A101:D101"/>
    <mergeCell ref="M101:N101"/>
    <mergeCell ref="O101:Q101"/>
    <mergeCell ref="R101:T101"/>
    <mergeCell ref="U101:V101"/>
    <mergeCell ref="W101:Y101"/>
    <mergeCell ref="Z100:AB100"/>
    <mergeCell ref="AC100:AD100"/>
    <mergeCell ref="AE100:AG100"/>
    <mergeCell ref="AH100:AJ100"/>
    <mergeCell ref="AK100:AL100"/>
    <mergeCell ref="AM100:AO100"/>
    <mergeCell ref="AP103:AR103"/>
    <mergeCell ref="AS103:AT103"/>
    <mergeCell ref="AU103:AW103"/>
    <mergeCell ref="AX103:AZ103"/>
    <mergeCell ref="A104:D104"/>
    <mergeCell ref="M104:N104"/>
    <mergeCell ref="O104:Q104"/>
    <mergeCell ref="R104:T104"/>
    <mergeCell ref="U104:V104"/>
    <mergeCell ref="W104:Y104"/>
    <mergeCell ref="Z103:AB103"/>
    <mergeCell ref="AC103:AD103"/>
    <mergeCell ref="AE103:AG103"/>
    <mergeCell ref="AH103:AJ103"/>
    <mergeCell ref="AK103:AL103"/>
    <mergeCell ref="AM103:AO103"/>
    <mergeCell ref="AP102:AR102"/>
    <mergeCell ref="AS102:AT102"/>
    <mergeCell ref="AU102:AW102"/>
    <mergeCell ref="AX102:AZ102"/>
    <mergeCell ref="A103:D103"/>
    <mergeCell ref="M103:N103"/>
    <mergeCell ref="O103:Q103"/>
    <mergeCell ref="R103:T103"/>
    <mergeCell ref="U103:V103"/>
    <mergeCell ref="W103:Y103"/>
    <mergeCell ref="Z102:AB102"/>
    <mergeCell ref="AC102:AD102"/>
    <mergeCell ref="AE102:AG102"/>
    <mergeCell ref="AH102:AJ102"/>
    <mergeCell ref="AK102:AL102"/>
    <mergeCell ref="AM102:AO102"/>
    <mergeCell ref="AP105:AR105"/>
    <mergeCell ref="AS105:AT105"/>
    <mergeCell ref="AU105:AW105"/>
    <mergeCell ref="AX105:AZ105"/>
    <mergeCell ref="A106:D106"/>
    <mergeCell ref="M106:N106"/>
    <mergeCell ref="O106:Q106"/>
    <mergeCell ref="R106:T106"/>
    <mergeCell ref="U106:V106"/>
    <mergeCell ref="W106:Y106"/>
    <mergeCell ref="Z105:AB105"/>
    <mergeCell ref="AC105:AD105"/>
    <mergeCell ref="AE105:AG105"/>
    <mergeCell ref="AH105:AJ105"/>
    <mergeCell ref="AK105:AL105"/>
    <mergeCell ref="AM105:AO105"/>
    <mergeCell ref="AP104:AR104"/>
    <mergeCell ref="AS104:AT104"/>
    <mergeCell ref="AU104:AW104"/>
    <mergeCell ref="AX104:AZ104"/>
    <mergeCell ref="A105:D105"/>
    <mergeCell ref="M105:N105"/>
    <mergeCell ref="O105:Q105"/>
    <mergeCell ref="R105:T105"/>
    <mergeCell ref="U105:V105"/>
    <mergeCell ref="W105:Y105"/>
    <mergeCell ref="Z104:AB104"/>
    <mergeCell ref="AC104:AD104"/>
    <mergeCell ref="AE104:AG104"/>
    <mergeCell ref="AH104:AJ104"/>
    <mergeCell ref="AK104:AL104"/>
    <mergeCell ref="AM104:AO104"/>
    <mergeCell ref="AP107:AR107"/>
    <mergeCell ref="AS107:AT107"/>
    <mergeCell ref="AU107:AW107"/>
    <mergeCell ref="AX107:AZ107"/>
    <mergeCell ref="A108:D108"/>
    <mergeCell ref="E108:AZ108"/>
    <mergeCell ref="Z107:AB107"/>
    <mergeCell ref="AC107:AD107"/>
    <mergeCell ref="AE107:AG107"/>
    <mergeCell ref="AH107:AJ107"/>
    <mergeCell ref="AK107:AL107"/>
    <mergeCell ref="AM107:AO107"/>
    <mergeCell ref="AP106:AR106"/>
    <mergeCell ref="AS106:AT106"/>
    <mergeCell ref="AU106:AW106"/>
    <mergeCell ref="AX106:AZ106"/>
    <mergeCell ref="A107:L107"/>
    <mergeCell ref="M107:N107"/>
    <mergeCell ref="O107:Q107"/>
    <mergeCell ref="R107:T107"/>
    <mergeCell ref="U107:V107"/>
    <mergeCell ref="W107:Y107"/>
    <mergeCell ref="Z106:AB106"/>
    <mergeCell ref="AC106:AD106"/>
    <mergeCell ref="AE106:AG106"/>
    <mergeCell ref="AH106:AJ106"/>
    <mergeCell ref="AK106:AL106"/>
    <mergeCell ref="AM106:AO106"/>
    <mergeCell ref="AP109:AR109"/>
    <mergeCell ref="AS109:AT109"/>
    <mergeCell ref="AU109:AW109"/>
    <mergeCell ref="AX109:AZ109"/>
    <mergeCell ref="A110:D110"/>
    <mergeCell ref="M110:N110"/>
    <mergeCell ref="O110:Q110"/>
    <mergeCell ref="R110:T110"/>
    <mergeCell ref="U110:V110"/>
    <mergeCell ref="W110:Y110"/>
    <mergeCell ref="Z109:AB109"/>
    <mergeCell ref="AC109:AD109"/>
    <mergeCell ref="AE109:AG109"/>
    <mergeCell ref="AH109:AJ109"/>
    <mergeCell ref="AK109:AL109"/>
    <mergeCell ref="AM109:AO109"/>
    <mergeCell ref="A109:D109"/>
    <mergeCell ref="M109:N109"/>
    <mergeCell ref="O109:Q109"/>
    <mergeCell ref="R109:T109"/>
    <mergeCell ref="U109:V109"/>
    <mergeCell ref="W109:Y109"/>
    <mergeCell ref="AP111:AR111"/>
    <mergeCell ref="AS111:AT111"/>
    <mergeCell ref="AU111:AW111"/>
    <mergeCell ref="AX111:AZ111"/>
    <mergeCell ref="A112:D112"/>
    <mergeCell ref="M112:N112"/>
    <mergeCell ref="O112:Q112"/>
    <mergeCell ref="R112:T112"/>
    <mergeCell ref="U112:V112"/>
    <mergeCell ref="W112:Y112"/>
    <mergeCell ref="Z111:AB111"/>
    <mergeCell ref="AC111:AD111"/>
    <mergeCell ref="AE111:AG111"/>
    <mergeCell ref="AH111:AJ111"/>
    <mergeCell ref="AK111:AL111"/>
    <mergeCell ref="AM111:AO111"/>
    <mergeCell ref="AP110:AR110"/>
    <mergeCell ref="AS110:AT110"/>
    <mergeCell ref="AU110:AW110"/>
    <mergeCell ref="AX110:AZ110"/>
    <mergeCell ref="A111:D111"/>
    <mergeCell ref="M111:N111"/>
    <mergeCell ref="O111:Q111"/>
    <mergeCell ref="R111:T111"/>
    <mergeCell ref="U111:V111"/>
    <mergeCell ref="W111:Y111"/>
    <mergeCell ref="Z110:AB110"/>
    <mergeCell ref="AC110:AD110"/>
    <mergeCell ref="AE110:AG110"/>
    <mergeCell ref="AH110:AJ110"/>
    <mergeCell ref="AK110:AL110"/>
    <mergeCell ref="AM110:AO110"/>
    <mergeCell ref="AP113:AR113"/>
    <mergeCell ref="AS113:AT113"/>
    <mergeCell ref="AU113:AW113"/>
    <mergeCell ref="AX113:AZ113"/>
    <mergeCell ref="A114:D114"/>
    <mergeCell ref="M114:N114"/>
    <mergeCell ref="O114:Q114"/>
    <mergeCell ref="R114:T114"/>
    <mergeCell ref="U114:V114"/>
    <mergeCell ref="W114:Y114"/>
    <mergeCell ref="Z113:AB113"/>
    <mergeCell ref="AC113:AD113"/>
    <mergeCell ref="AE113:AG113"/>
    <mergeCell ref="AH113:AJ113"/>
    <mergeCell ref="AK113:AL113"/>
    <mergeCell ref="AM113:AO113"/>
    <mergeCell ref="AP112:AR112"/>
    <mergeCell ref="AS112:AT112"/>
    <mergeCell ref="AU112:AW112"/>
    <mergeCell ref="AX112:AZ112"/>
    <mergeCell ref="A113:D113"/>
    <mergeCell ref="M113:N113"/>
    <mergeCell ref="O113:Q113"/>
    <mergeCell ref="R113:T113"/>
    <mergeCell ref="U113:V113"/>
    <mergeCell ref="W113:Y113"/>
    <mergeCell ref="Z112:AB112"/>
    <mergeCell ref="AC112:AD112"/>
    <mergeCell ref="AE112:AG112"/>
    <mergeCell ref="AH112:AJ112"/>
    <mergeCell ref="AK112:AL112"/>
    <mergeCell ref="AM112:AO112"/>
    <mergeCell ref="AP115:AR115"/>
    <mergeCell ref="AS115:AT115"/>
    <mergeCell ref="AU115:AW115"/>
    <mergeCell ref="AX115:AZ115"/>
    <mergeCell ref="A116:D116"/>
    <mergeCell ref="E116:AZ116"/>
    <mergeCell ref="Z115:AB115"/>
    <mergeCell ref="AC115:AD115"/>
    <mergeCell ref="AE115:AG115"/>
    <mergeCell ref="AH115:AJ115"/>
    <mergeCell ref="AK115:AL115"/>
    <mergeCell ref="AM115:AO115"/>
    <mergeCell ref="AP114:AR114"/>
    <mergeCell ref="AS114:AT114"/>
    <mergeCell ref="AU114:AW114"/>
    <mergeCell ref="AX114:AZ114"/>
    <mergeCell ref="A115:L115"/>
    <mergeCell ref="M115:N115"/>
    <mergeCell ref="O115:Q115"/>
    <mergeCell ref="R115:T115"/>
    <mergeCell ref="U115:V115"/>
    <mergeCell ref="W115:Y115"/>
    <mergeCell ref="Z114:AB114"/>
    <mergeCell ref="AC114:AD114"/>
    <mergeCell ref="AE114:AG114"/>
    <mergeCell ref="AH114:AJ114"/>
    <mergeCell ref="AK114:AL114"/>
    <mergeCell ref="AM114:AO114"/>
    <mergeCell ref="AP117:AR117"/>
    <mergeCell ref="AS117:AT117"/>
    <mergeCell ref="AU117:AW117"/>
    <mergeCell ref="AX117:AZ117"/>
    <mergeCell ref="A118:D118"/>
    <mergeCell ref="M118:N118"/>
    <mergeCell ref="O118:Q118"/>
    <mergeCell ref="R118:T118"/>
    <mergeCell ref="U118:V118"/>
    <mergeCell ref="W118:Y118"/>
    <mergeCell ref="Z117:AB117"/>
    <mergeCell ref="AC117:AD117"/>
    <mergeCell ref="AE117:AG117"/>
    <mergeCell ref="AH117:AJ117"/>
    <mergeCell ref="AK117:AL117"/>
    <mergeCell ref="AM117:AO117"/>
    <mergeCell ref="A117:D117"/>
    <mergeCell ref="M117:N117"/>
    <mergeCell ref="O117:Q117"/>
    <mergeCell ref="R117:T117"/>
    <mergeCell ref="U117:V117"/>
    <mergeCell ref="W117:Y117"/>
    <mergeCell ref="AP119:AR119"/>
    <mergeCell ref="AS119:AT119"/>
    <mergeCell ref="AU119:AW119"/>
    <mergeCell ref="AX119:AZ119"/>
    <mergeCell ref="A120:D120"/>
    <mergeCell ref="M120:N120"/>
    <mergeCell ref="O120:Q120"/>
    <mergeCell ref="R120:T120"/>
    <mergeCell ref="U120:V120"/>
    <mergeCell ref="W120:Y120"/>
    <mergeCell ref="Z119:AB119"/>
    <mergeCell ref="AC119:AD119"/>
    <mergeCell ref="AE119:AG119"/>
    <mergeCell ref="AH119:AJ119"/>
    <mergeCell ref="AK119:AL119"/>
    <mergeCell ref="AM119:AO119"/>
    <mergeCell ref="AP118:AR118"/>
    <mergeCell ref="AS118:AT118"/>
    <mergeCell ref="AU118:AW118"/>
    <mergeCell ref="AX118:AZ118"/>
    <mergeCell ref="A119:D119"/>
    <mergeCell ref="M119:N119"/>
    <mergeCell ref="O119:Q119"/>
    <mergeCell ref="R119:T119"/>
    <mergeCell ref="U119:V119"/>
    <mergeCell ref="W119:Y119"/>
    <mergeCell ref="Z118:AB118"/>
    <mergeCell ref="AC118:AD118"/>
    <mergeCell ref="AE118:AG118"/>
    <mergeCell ref="AH118:AJ118"/>
    <mergeCell ref="AK118:AL118"/>
    <mergeCell ref="AM118:AO118"/>
    <mergeCell ref="AP121:AR121"/>
    <mergeCell ref="AS121:AT121"/>
    <mergeCell ref="AU121:AW121"/>
    <mergeCell ref="AX121:AZ121"/>
    <mergeCell ref="A122:D122"/>
    <mergeCell ref="M122:N122"/>
    <mergeCell ref="O122:Q122"/>
    <mergeCell ref="R122:T122"/>
    <mergeCell ref="U122:V122"/>
    <mergeCell ref="W122:Y122"/>
    <mergeCell ref="Z121:AB121"/>
    <mergeCell ref="AC121:AD121"/>
    <mergeCell ref="AE121:AG121"/>
    <mergeCell ref="AH121:AJ121"/>
    <mergeCell ref="AK121:AL121"/>
    <mergeCell ref="AM121:AO121"/>
    <mergeCell ref="AP120:AR120"/>
    <mergeCell ref="AS120:AT120"/>
    <mergeCell ref="AU120:AW120"/>
    <mergeCell ref="AX120:AZ120"/>
    <mergeCell ref="A121:D121"/>
    <mergeCell ref="M121:N121"/>
    <mergeCell ref="O121:Q121"/>
    <mergeCell ref="R121:T121"/>
    <mergeCell ref="U121:V121"/>
    <mergeCell ref="W121:Y121"/>
    <mergeCell ref="Z120:AB120"/>
    <mergeCell ref="AC120:AD120"/>
    <mergeCell ref="AE120:AG120"/>
    <mergeCell ref="AH120:AJ120"/>
    <mergeCell ref="AK120:AL120"/>
    <mergeCell ref="AM120:AO120"/>
    <mergeCell ref="AP123:AR123"/>
    <mergeCell ref="AS123:AT123"/>
    <mergeCell ref="AU123:AW123"/>
    <mergeCell ref="AX123:AZ123"/>
    <mergeCell ref="A124:D124"/>
    <mergeCell ref="M124:N124"/>
    <mergeCell ref="O124:Q124"/>
    <mergeCell ref="R124:T124"/>
    <mergeCell ref="U124:V124"/>
    <mergeCell ref="W124:Y124"/>
    <mergeCell ref="Z123:AB123"/>
    <mergeCell ref="AC123:AD123"/>
    <mergeCell ref="AE123:AG123"/>
    <mergeCell ref="AH123:AJ123"/>
    <mergeCell ref="AK123:AL123"/>
    <mergeCell ref="AM123:AO123"/>
    <mergeCell ref="AP122:AR122"/>
    <mergeCell ref="AS122:AT122"/>
    <mergeCell ref="AU122:AW122"/>
    <mergeCell ref="AX122:AZ122"/>
    <mergeCell ref="A123:D123"/>
    <mergeCell ref="M123:N123"/>
    <mergeCell ref="O123:Q123"/>
    <mergeCell ref="R123:T123"/>
    <mergeCell ref="U123:V123"/>
    <mergeCell ref="W123:Y123"/>
    <mergeCell ref="Z122:AB122"/>
    <mergeCell ref="AC122:AD122"/>
    <mergeCell ref="AE122:AG122"/>
    <mergeCell ref="AH122:AJ122"/>
    <mergeCell ref="AK122:AL122"/>
    <mergeCell ref="AM122:AO122"/>
    <mergeCell ref="AP125:AR125"/>
    <mergeCell ref="AS125:AT125"/>
    <mergeCell ref="AU125:AW125"/>
    <mergeCell ref="AX125:AZ125"/>
    <mergeCell ref="A126:L126"/>
    <mergeCell ref="M126:N126"/>
    <mergeCell ref="O126:Q126"/>
    <mergeCell ref="R126:T126"/>
    <mergeCell ref="U126:V126"/>
    <mergeCell ref="W126:Y126"/>
    <mergeCell ref="Z125:AB125"/>
    <mergeCell ref="AC125:AD125"/>
    <mergeCell ref="AE125:AG125"/>
    <mergeCell ref="AH125:AJ125"/>
    <mergeCell ref="AK125:AL125"/>
    <mergeCell ref="AM125:AO125"/>
    <mergeCell ref="AP124:AR124"/>
    <mergeCell ref="AS124:AT124"/>
    <mergeCell ref="AU124:AW124"/>
    <mergeCell ref="AX124:AZ124"/>
    <mergeCell ref="A125:L125"/>
    <mergeCell ref="M125:N125"/>
    <mergeCell ref="O125:Q125"/>
    <mergeCell ref="R125:T125"/>
    <mergeCell ref="U125:V125"/>
    <mergeCell ref="W125:Y125"/>
    <mergeCell ref="Z124:AB124"/>
    <mergeCell ref="AC124:AD124"/>
    <mergeCell ref="AE124:AG124"/>
    <mergeCell ref="AH124:AJ124"/>
    <mergeCell ref="AK124:AL124"/>
    <mergeCell ref="AM124:AO124"/>
    <mergeCell ref="AS128:AZ128"/>
    <mergeCell ref="AP126:AR126"/>
    <mergeCell ref="AS126:AT126"/>
    <mergeCell ref="AU126:AW126"/>
    <mergeCell ref="AX126:AZ126"/>
    <mergeCell ref="A127:AR127"/>
    <mergeCell ref="A128:L128"/>
    <mergeCell ref="M128:T128"/>
    <mergeCell ref="U128:AB128"/>
    <mergeCell ref="AC128:AJ128"/>
    <mergeCell ref="AK128:AR128"/>
    <mergeCell ref="Z126:AB126"/>
    <mergeCell ref="AC126:AD126"/>
    <mergeCell ref="AE126:AG126"/>
    <mergeCell ref="AH126:AJ126"/>
    <mergeCell ref="AK126:AL126"/>
    <mergeCell ref="AM126:AO12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8"/>
  <sheetViews>
    <sheetView workbookViewId="0">
      <pane ySplit="3" topLeftCell="A4" activePane="bottomLeft" state="frozenSplit"/>
      <selection pane="bottomLeft" activeCell="W71" sqref="W71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444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7.5</v>
      </c>
      <c r="C6" s="16">
        <v>2.500000037252903E-2</v>
      </c>
      <c r="D6" s="1">
        <v>0.31499999761581421</v>
      </c>
      <c r="E6" s="33">
        <v>35</v>
      </c>
      <c r="F6" s="34"/>
      <c r="G6" s="35" t="s">
        <v>154</v>
      </c>
      <c r="H6" s="35"/>
      <c r="I6" s="36">
        <v>7.5999997556209564E-2</v>
      </c>
      <c r="J6" s="36"/>
      <c r="K6" s="36">
        <v>7.4200000762939453</v>
      </c>
      <c r="L6" s="37"/>
      <c r="M6" s="38">
        <v>3</v>
      </c>
      <c r="N6" s="39"/>
      <c r="O6" s="40">
        <f>M16</f>
        <v>0.11143544063633772</v>
      </c>
      <c r="P6" s="40"/>
      <c r="Q6" s="40">
        <f>R16</f>
        <v>0.36174129173873765</v>
      </c>
      <c r="R6" s="40"/>
      <c r="S6" s="36"/>
      <c r="T6" s="37"/>
      <c r="U6" s="43">
        <v>3</v>
      </c>
      <c r="V6" s="39"/>
      <c r="W6" s="40">
        <f>U16</f>
        <v>0.11241751253738426</v>
      </c>
      <c r="X6" s="40"/>
      <c r="Y6" s="40">
        <f>Z16</f>
        <v>0.35987406292451668</v>
      </c>
      <c r="Z6" s="40"/>
      <c r="AA6" s="36"/>
      <c r="AB6" s="37"/>
      <c r="AC6" s="43">
        <v>3</v>
      </c>
      <c r="AD6" s="39"/>
      <c r="AE6" s="40">
        <f>AC16</f>
        <v>0.11241751253738426</v>
      </c>
      <c r="AF6" s="40"/>
      <c r="AG6" s="40">
        <f>AH16</f>
        <v>0.35987406292451668</v>
      </c>
      <c r="AH6" s="40"/>
      <c r="AI6" s="36"/>
      <c r="AJ6" s="37"/>
      <c r="AK6" s="43">
        <v>3</v>
      </c>
      <c r="AL6" s="39"/>
      <c r="AM6" s="40">
        <f>AK16</f>
        <v>0.11241751253738426</v>
      </c>
      <c r="AN6" s="40"/>
      <c r="AO6" s="40">
        <f>AP16</f>
        <v>0.35987406292451668</v>
      </c>
      <c r="AP6" s="40"/>
      <c r="AQ6" s="36"/>
      <c r="AR6" s="37"/>
      <c r="AS6" s="43">
        <v>3</v>
      </c>
      <c r="AT6" s="39"/>
      <c r="AU6" s="40">
        <f>AS16</f>
        <v>0.11143544063633772</v>
      </c>
      <c r="AV6" s="40"/>
      <c r="AW6" s="40">
        <f>AX16</f>
        <v>0.36174129173873765</v>
      </c>
      <c r="AX6" s="40"/>
      <c r="AY6" s="36"/>
      <c r="AZ6" s="37"/>
    </row>
    <row r="7" spans="1:52" x14ac:dyDescent="0.2">
      <c r="A7" s="49"/>
      <c r="B7" s="50"/>
      <c r="C7" s="50"/>
      <c r="D7" s="51"/>
      <c r="E7" s="54">
        <v>6</v>
      </c>
      <c r="F7" s="55"/>
      <c r="G7" s="56" t="s">
        <v>14</v>
      </c>
      <c r="H7" s="56"/>
      <c r="I7" s="57">
        <f>I6</f>
        <v>7.5999997556209564E-2</v>
      </c>
      <c r="J7" s="57"/>
      <c r="K7" s="57">
        <f>K6</f>
        <v>7.4200000762939453</v>
      </c>
      <c r="L7" s="58"/>
      <c r="M7" s="59">
        <v>9</v>
      </c>
      <c r="N7" s="47"/>
      <c r="O7" s="48">
        <f>SQRT(3)*M23*M7*S7/1000</f>
        <v>8.6422409242638665E-2</v>
      </c>
      <c r="P7" s="48"/>
      <c r="Q7" s="48">
        <f>SQRT(3)*M23*M7*SIN(ACOS(S7))/1000</f>
        <v>4.6645876180964732E-2</v>
      </c>
      <c r="R7" s="48"/>
      <c r="S7" s="44">
        <v>0.87999999523162842</v>
      </c>
      <c r="T7" s="45"/>
      <c r="U7" s="46">
        <v>9</v>
      </c>
      <c r="V7" s="47"/>
      <c r="W7" s="48">
        <f>SQRT(3)*U23*U7*AA7/1000</f>
        <v>8.7404481143685209E-2</v>
      </c>
      <c r="X7" s="48"/>
      <c r="Y7" s="48">
        <f>SQRT(3)*U23*U7*SIN(ACOS(AA7))/1000</f>
        <v>4.4778647366743772E-2</v>
      </c>
      <c r="Z7" s="48"/>
      <c r="AA7" s="44">
        <v>0.88999998569488525</v>
      </c>
      <c r="AB7" s="45"/>
      <c r="AC7" s="46">
        <v>9</v>
      </c>
      <c r="AD7" s="47"/>
      <c r="AE7" s="48">
        <f>SQRT(3)*AC23*AC7*AI7/1000</f>
        <v>8.7404481143685209E-2</v>
      </c>
      <c r="AF7" s="48"/>
      <c r="AG7" s="48">
        <f>SQRT(3)*AC23*AC7*SIN(ACOS(AI7))/1000</f>
        <v>4.4778647366743772E-2</v>
      </c>
      <c r="AH7" s="48"/>
      <c r="AI7" s="44">
        <v>0.88999998569488525</v>
      </c>
      <c r="AJ7" s="45"/>
      <c r="AK7" s="46">
        <v>9</v>
      </c>
      <c r="AL7" s="47"/>
      <c r="AM7" s="48">
        <f>SQRT(3)*AK23*AK7*AQ7/1000</f>
        <v>8.7404481143685209E-2</v>
      </c>
      <c r="AN7" s="48"/>
      <c r="AO7" s="48">
        <f>SQRT(3)*AK23*AK7*SIN(ACOS(AQ7))/1000</f>
        <v>4.4778647366743772E-2</v>
      </c>
      <c r="AP7" s="48"/>
      <c r="AQ7" s="44">
        <v>0.88999998569488525</v>
      </c>
      <c r="AR7" s="45"/>
      <c r="AS7" s="46">
        <v>9</v>
      </c>
      <c r="AT7" s="47"/>
      <c r="AU7" s="48">
        <f>SQRT(3)*AS23*AS7*AY7/1000</f>
        <v>8.6422409242638665E-2</v>
      </c>
      <c r="AV7" s="48"/>
      <c r="AW7" s="48">
        <f>SQRT(3)*AS23*AS7*SIN(ACOS(AY7))/1000</f>
        <v>4.6645876180964732E-2</v>
      </c>
      <c r="AX7" s="48"/>
      <c r="AY7" s="44">
        <v>0.87999999523162842</v>
      </c>
      <c r="AZ7" s="45"/>
    </row>
    <row r="8" spans="1:52" ht="15.75" customHeight="1" thickBot="1" x14ac:dyDescent="0.25">
      <c r="A8" s="52"/>
      <c r="B8" s="53"/>
      <c r="C8" s="53"/>
      <c r="D8" s="53"/>
      <c r="E8" s="60" t="s">
        <v>15</v>
      </c>
      <c r="F8" s="61"/>
      <c r="G8" s="61"/>
      <c r="H8" s="61"/>
      <c r="I8" s="61"/>
      <c r="J8" s="61"/>
      <c r="K8" s="61"/>
      <c r="L8" s="62"/>
      <c r="M8" s="61">
        <v>4</v>
      </c>
      <c r="N8" s="61"/>
      <c r="O8" s="61"/>
      <c r="P8" s="63" t="s">
        <v>16</v>
      </c>
      <c r="Q8" s="63"/>
      <c r="R8" s="64"/>
      <c r="S8" s="64"/>
      <c r="T8" s="65"/>
      <c r="U8" s="60">
        <v>4</v>
      </c>
      <c r="V8" s="61"/>
      <c r="W8" s="61"/>
      <c r="X8" s="63" t="s">
        <v>16</v>
      </c>
      <c r="Y8" s="63"/>
      <c r="Z8" s="64"/>
      <c r="AA8" s="64"/>
      <c r="AB8" s="65"/>
      <c r="AC8" s="60">
        <v>4</v>
      </c>
      <c r="AD8" s="61"/>
      <c r="AE8" s="61"/>
      <c r="AF8" s="63" t="s">
        <v>16</v>
      </c>
      <c r="AG8" s="63"/>
      <c r="AH8" s="64"/>
      <c r="AI8" s="64"/>
      <c r="AJ8" s="65"/>
      <c r="AK8" s="60">
        <v>4</v>
      </c>
      <c r="AL8" s="61"/>
      <c r="AM8" s="61"/>
      <c r="AN8" s="63" t="s">
        <v>16</v>
      </c>
      <c r="AO8" s="63"/>
      <c r="AP8" s="64"/>
      <c r="AQ8" s="64"/>
      <c r="AR8" s="65"/>
      <c r="AS8" s="60">
        <v>4</v>
      </c>
      <c r="AT8" s="61"/>
      <c r="AU8" s="61"/>
      <c r="AV8" s="63" t="s">
        <v>16</v>
      </c>
      <c r="AW8" s="63"/>
      <c r="AX8" s="64"/>
      <c r="AY8" s="64"/>
      <c r="AZ8" s="65"/>
    </row>
    <row r="9" spans="1:52" x14ac:dyDescent="0.2">
      <c r="A9" s="15" t="s">
        <v>17</v>
      </c>
      <c r="B9" s="18">
        <v>7.5</v>
      </c>
      <c r="C9" s="16">
        <v>2.6000000536441803E-2</v>
      </c>
      <c r="D9" s="1">
        <v>0.34099999070167542</v>
      </c>
      <c r="E9" s="33">
        <v>35</v>
      </c>
      <c r="F9" s="34"/>
      <c r="G9" s="35" t="s">
        <v>155</v>
      </c>
      <c r="H9" s="35"/>
      <c r="I9" s="36">
        <v>7.6999999582767487E-2</v>
      </c>
      <c r="J9" s="36"/>
      <c r="K9" s="36">
        <v>7.4000000953674316</v>
      </c>
      <c r="L9" s="37"/>
      <c r="M9" s="38">
        <v>4</v>
      </c>
      <c r="N9" s="39"/>
      <c r="O9" s="40">
        <f>M17</f>
        <v>0.18514861062915866</v>
      </c>
      <c r="P9" s="40"/>
      <c r="Q9" s="40">
        <f>R17</f>
        <v>0.45656400362652455</v>
      </c>
      <c r="R9" s="40"/>
      <c r="S9" s="36"/>
      <c r="T9" s="37"/>
      <c r="U9" s="43">
        <v>4</v>
      </c>
      <c r="V9" s="39"/>
      <c r="W9" s="40">
        <f>U17</f>
        <v>0.18907689823334481</v>
      </c>
      <c r="X9" s="40"/>
      <c r="Y9" s="40">
        <f>Z17</f>
        <v>0.45093349374822539</v>
      </c>
      <c r="Z9" s="40"/>
      <c r="AA9" s="36"/>
      <c r="AB9" s="37"/>
      <c r="AC9" s="43">
        <v>4</v>
      </c>
      <c r="AD9" s="39"/>
      <c r="AE9" s="40">
        <f>AC17</f>
        <v>0.16189008057145657</v>
      </c>
      <c r="AF9" s="40"/>
      <c r="AG9" s="40">
        <f>AH17</f>
        <v>0.4325583761565846</v>
      </c>
      <c r="AH9" s="40"/>
      <c r="AI9" s="36"/>
      <c r="AJ9" s="37"/>
      <c r="AK9" s="43">
        <v>4</v>
      </c>
      <c r="AL9" s="39"/>
      <c r="AM9" s="40">
        <f>AK17</f>
        <v>0.16189008057145657</v>
      </c>
      <c r="AN9" s="40"/>
      <c r="AO9" s="40">
        <f>AP17</f>
        <v>0.4325583761565846</v>
      </c>
      <c r="AP9" s="40"/>
      <c r="AQ9" s="36"/>
      <c r="AR9" s="37"/>
      <c r="AS9" s="43">
        <v>4</v>
      </c>
      <c r="AT9" s="39"/>
      <c r="AU9" s="40">
        <f>AS17</f>
        <v>0.13208733839173936</v>
      </c>
      <c r="AV9" s="40"/>
      <c r="AW9" s="40">
        <f>AX17</f>
        <v>0.41795807865069623</v>
      </c>
      <c r="AX9" s="40"/>
      <c r="AY9" s="36"/>
      <c r="AZ9" s="37"/>
    </row>
    <row r="10" spans="1:52" x14ac:dyDescent="0.2">
      <c r="A10" s="49"/>
      <c r="B10" s="50"/>
      <c r="C10" s="50"/>
      <c r="D10" s="51"/>
      <c r="E10" s="54">
        <v>6</v>
      </c>
      <c r="F10" s="55"/>
      <c r="G10" s="56" t="s">
        <v>18</v>
      </c>
      <c r="H10" s="56"/>
      <c r="I10" s="57">
        <f>I9</f>
        <v>7.6999999582767487E-2</v>
      </c>
      <c r="J10" s="57"/>
      <c r="K10" s="57">
        <f>K9</f>
        <v>7.4000000953674316</v>
      </c>
      <c r="L10" s="58"/>
      <c r="M10" s="59">
        <v>18</v>
      </c>
      <c r="N10" s="47"/>
      <c r="O10" s="48">
        <f>SQRT(3)*M24*M10*S10/1000</f>
        <v>0.15909580016340533</v>
      </c>
      <c r="P10" s="48"/>
      <c r="Q10" s="48">
        <f>SQRT(3)*M24*M10*SIN(ACOS(S10))/1000</f>
        <v>0.11518336992089542</v>
      </c>
      <c r="R10" s="48"/>
      <c r="S10" s="44">
        <v>0.81000000238418579</v>
      </c>
      <c r="T10" s="45"/>
      <c r="U10" s="46">
        <v>18</v>
      </c>
      <c r="V10" s="47"/>
      <c r="W10" s="48">
        <f>SQRT(3)*U24*U10*AA10/1000</f>
        <v>0.16302408776759147</v>
      </c>
      <c r="X10" s="48"/>
      <c r="Y10" s="48">
        <f>SQRT(3)*U24*U10*SIN(ACOS(AA10))/1000</f>
        <v>0.10955286004259623</v>
      </c>
      <c r="Z10" s="48"/>
      <c r="AA10" s="44">
        <v>0.82999998331069946</v>
      </c>
      <c r="AB10" s="45"/>
      <c r="AC10" s="46">
        <v>15</v>
      </c>
      <c r="AD10" s="47"/>
      <c r="AE10" s="48">
        <f>SQRT(3)*AC24*AC10*AI10/1000</f>
        <v>0.13585340647299288</v>
      </c>
      <c r="AF10" s="48"/>
      <c r="AG10" s="48">
        <f>SQRT(3)*AC24*AC10*SIN(ACOS(AI10))/1000</f>
        <v>9.1294050035496857E-2</v>
      </c>
      <c r="AH10" s="48"/>
      <c r="AI10" s="44">
        <v>0.82999998331069946</v>
      </c>
      <c r="AJ10" s="45"/>
      <c r="AK10" s="46">
        <v>15</v>
      </c>
      <c r="AL10" s="47"/>
      <c r="AM10" s="48">
        <f>SQRT(3)*AK24*AK10*AQ10/1000</f>
        <v>0.13585340647299288</v>
      </c>
      <c r="AN10" s="48"/>
      <c r="AO10" s="48">
        <f>SQRT(3)*AK24*AK10*SIN(ACOS(AQ10))/1000</f>
        <v>9.1294050035496857E-2</v>
      </c>
      <c r="AP10" s="48"/>
      <c r="AQ10" s="44">
        <v>0.82999998331069946</v>
      </c>
      <c r="AR10" s="45"/>
      <c r="AS10" s="46">
        <v>12</v>
      </c>
      <c r="AT10" s="47"/>
      <c r="AU10" s="48">
        <f>SQRT(3)*AS24*AS10*AY10/1000</f>
        <v>0.10606386677560356</v>
      </c>
      <c r="AV10" s="48"/>
      <c r="AW10" s="48">
        <f>SQRT(3)*AS24*AS10*SIN(ACOS(AY10))/1000</f>
        <v>7.6788913280596949E-2</v>
      </c>
      <c r="AX10" s="48"/>
      <c r="AY10" s="44">
        <v>0.81000000238418579</v>
      </c>
      <c r="AZ10" s="45"/>
    </row>
    <row r="11" spans="1:52" ht="15.75" customHeight="1" thickBot="1" x14ac:dyDescent="0.25">
      <c r="A11" s="52"/>
      <c r="B11" s="53"/>
      <c r="C11" s="53"/>
      <c r="D11" s="53"/>
      <c r="E11" s="60" t="s">
        <v>15</v>
      </c>
      <c r="F11" s="61"/>
      <c r="G11" s="61"/>
      <c r="H11" s="61"/>
      <c r="I11" s="61"/>
      <c r="J11" s="61"/>
      <c r="K11" s="61"/>
      <c r="L11" s="62"/>
      <c r="M11" s="61">
        <v>4</v>
      </c>
      <c r="N11" s="61"/>
      <c r="O11" s="61"/>
      <c r="P11" s="63" t="s">
        <v>16</v>
      </c>
      <c r="Q11" s="63"/>
      <c r="R11" s="64"/>
      <c r="S11" s="64"/>
      <c r="T11" s="65"/>
      <c r="U11" s="60">
        <v>4</v>
      </c>
      <c r="V11" s="61"/>
      <c r="W11" s="61"/>
      <c r="X11" s="63" t="s">
        <v>16</v>
      </c>
      <c r="Y11" s="63"/>
      <c r="Z11" s="64"/>
      <c r="AA11" s="64"/>
      <c r="AB11" s="65"/>
      <c r="AC11" s="60">
        <v>4</v>
      </c>
      <c r="AD11" s="61"/>
      <c r="AE11" s="61"/>
      <c r="AF11" s="63" t="s">
        <v>16</v>
      </c>
      <c r="AG11" s="63"/>
      <c r="AH11" s="64"/>
      <c r="AI11" s="64"/>
      <c r="AJ11" s="65"/>
      <c r="AK11" s="60">
        <v>4</v>
      </c>
      <c r="AL11" s="61"/>
      <c r="AM11" s="61"/>
      <c r="AN11" s="63" t="s">
        <v>16</v>
      </c>
      <c r="AO11" s="63"/>
      <c r="AP11" s="64"/>
      <c r="AQ11" s="64"/>
      <c r="AR11" s="65"/>
      <c r="AS11" s="60">
        <v>4</v>
      </c>
      <c r="AT11" s="61"/>
      <c r="AU11" s="61"/>
      <c r="AV11" s="63" t="s">
        <v>16</v>
      </c>
      <c r="AW11" s="63"/>
      <c r="AX11" s="64"/>
      <c r="AY11" s="64"/>
      <c r="AZ11" s="65"/>
    </row>
    <row r="12" spans="1:52" x14ac:dyDescent="0.2">
      <c r="A12" s="66" t="s">
        <v>19</v>
      </c>
      <c r="B12" s="67"/>
      <c r="C12" s="67"/>
      <c r="D12" s="67"/>
      <c r="E12" s="70" t="s">
        <v>79</v>
      </c>
      <c r="F12" s="35"/>
      <c r="G12" s="35"/>
      <c r="H12" s="35"/>
      <c r="I12" s="35"/>
      <c r="J12" s="35"/>
      <c r="K12" s="35"/>
      <c r="L12" s="71"/>
      <c r="M12" s="72">
        <f>SUM(M6,M9)</f>
        <v>7</v>
      </c>
      <c r="N12" s="73"/>
      <c r="O12" s="74">
        <f>SUM(O6,O9)</f>
        <v>0.29658405126549636</v>
      </c>
      <c r="P12" s="73"/>
      <c r="Q12" s="74">
        <f>SUM(Q6,Q9)</f>
        <v>0.8183052953652622</v>
      </c>
      <c r="R12" s="73"/>
      <c r="S12" s="73"/>
      <c r="T12" s="75"/>
      <c r="U12" s="76">
        <f>SUM(U6,U9)</f>
        <v>7</v>
      </c>
      <c r="V12" s="73"/>
      <c r="W12" s="74">
        <f>SUM(W6,W9)</f>
        <v>0.30149441077072908</v>
      </c>
      <c r="X12" s="73"/>
      <c r="Y12" s="74">
        <f>SUM(Y6,Y9)</f>
        <v>0.81080755667274207</v>
      </c>
      <c r="Z12" s="73"/>
      <c r="AA12" s="73"/>
      <c r="AB12" s="75"/>
      <c r="AC12" s="76">
        <f>SUM(AC6,AC9)</f>
        <v>7</v>
      </c>
      <c r="AD12" s="73"/>
      <c r="AE12" s="74">
        <f>SUM(AE6,AE9)</f>
        <v>0.27430759310884084</v>
      </c>
      <c r="AF12" s="73"/>
      <c r="AG12" s="74">
        <f>SUM(AG6,AG9)</f>
        <v>0.79243243908110128</v>
      </c>
      <c r="AH12" s="73"/>
      <c r="AI12" s="73"/>
      <c r="AJ12" s="75"/>
      <c r="AK12" s="76">
        <f>SUM(AK6,AK9)</f>
        <v>7</v>
      </c>
      <c r="AL12" s="73"/>
      <c r="AM12" s="74">
        <f>SUM(AM6,AM9)</f>
        <v>0.27430759310884084</v>
      </c>
      <c r="AN12" s="73"/>
      <c r="AO12" s="74">
        <f>SUM(AO6,AO9)</f>
        <v>0.79243243908110128</v>
      </c>
      <c r="AP12" s="73"/>
      <c r="AQ12" s="73"/>
      <c r="AR12" s="75"/>
      <c r="AS12" s="76">
        <f>SUM(AS6,AS9)</f>
        <v>7</v>
      </c>
      <c r="AT12" s="73"/>
      <c r="AU12" s="74">
        <f>SUM(AU6,AU9)</f>
        <v>0.24352277902807706</v>
      </c>
      <c r="AV12" s="73"/>
      <c r="AW12" s="74">
        <f>SUM(AW6,AW9)</f>
        <v>0.77969937038943393</v>
      </c>
      <c r="AX12" s="73"/>
      <c r="AY12" s="73"/>
      <c r="AZ12" s="75"/>
    </row>
    <row r="13" spans="1:52" ht="13.5" thickBot="1" x14ac:dyDescent="0.25">
      <c r="A13" s="68"/>
      <c r="B13" s="69"/>
      <c r="C13" s="69"/>
      <c r="D13" s="69"/>
      <c r="E13" s="77" t="s">
        <v>20</v>
      </c>
      <c r="F13" s="78"/>
      <c r="G13" s="78"/>
      <c r="H13" s="78"/>
      <c r="I13" s="78"/>
      <c r="J13" s="78"/>
      <c r="K13" s="78"/>
      <c r="L13" s="79"/>
      <c r="M13" s="80">
        <f>SUM(M7,M10)</f>
        <v>27</v>
      </c>
      <c r="N13" s="81"/>
      <c r="O13" s="82">
        <f>SUM(O7,O10)</f>
        <v>0.24551820940604399</v>
      </c>
      <c r="P13" s="81"/>
      <c r="Q13" s="82">
        <f>SUM(Q7,Q10)</f>
        <v>0.16182924610186017</v>
      </c>
      <c r="R13" s="81"/>
      <c r="S13" s="81"/>
      <c r="T13" s="83"/>
      <c r="U13" s="84">
        <f>SUM(U7,U10)</f>
        <v>27</v>
      </c>
      <c r="V13" s="81"/>
      <c r="W13" s="82">
        <f>SUM(W7,W10)</f>
        <v>0.25042856891127668</v>
      </c>
      <c r="X13" s="81"/>
      <c r="Y13" s="82">
        <f>SUM(Y7,Y10)</f>
        <v>0.15433150740934001</v>
      </c>
      <c r="Z13" s="81"/>
      <c r="AA13" s="81"/>
      <c r="AB13" s="83"/>
      <c r="AC13" s="84">
        <f>SUM(AC7,AC10)</f>
        <v>24</v>
      </c>
      <c r="AD13" s="81"/>
      <c r="AE13" s="82">
        <f>SUM(AE7,AE10)</f>
        <v>0.22325788761667809</v>
      </c>
      <c r="AF13" s="81"/>
      <c r="AG13" s="82">
        <f>SUM(AG7,AG10)</f>
        <v>0.13607269740224062</v>
      </c>
      <c r="AH13" s="81"/>
      <c r="AI13" s="81"/>
      <c r="AJ13" s="83"/>
      <c r="AK13" s="84">
        <f>SUM(AK7,AK10)</f>
        <v>24</v>
      </c>
      <c r="AL13" s="81"/>
      <c r="AM13" s="82">
        <f>SUM(AM7,AM10)</f>
        <v>0.22325788761667809</v>
      </c>
      <c r="AN13" s="81"/>
      <c r="AO13" s="82">
        <f>SUM(AO7,AO10)</f>
        <v>0.13607269740224062</v>
      </c>
      <c r="AP13" s="81"/>
      <c r="AQ13" s="81"/>
      <c r="AR13" s="83"/>
      <c r="AS13" s="84">
        <f>SUM(AS7,AS10)</f>
        <v>21</v>
      </c>
      <c r="AT13" s="81"/>
      <c r="AU13" s="82">
        <f>SUM(AU7,AU10)</f>
        <v>0.19248627601824222</v>
      </c>
      <c r="AV13" s="81"/>
      <c r="AW13" s="82">
        <f>SUM(AW7,AW10)</f>
        <v>0.12343478946156168</v>
      </c>
      <c r="AX13" s="81"/>
      <c r="AY13" s="81"/>
      <c r="AZ13" s="83"/>
    </row>
    <row r="14" spans="1:52" x14ac:dyDescent="0.2">
      <c r="A14" s="66" t="s">
        <v>21</v>
      </c>
      <c r="B14" s="67"/>
      <c r="C14" s="67"/>
      <c r="D14" s="67"/>
      <c r="E14" s="67" t="s">
        <v>22</v>
      </c>
      <c r="F14" s="67"/>
      <c r="G14" s="67"/>
      <c r="H14" s="67"/>
      <c r="I14" s="85" t="s">
        <v>13</v>
      </c>
      <c r="J14" s="86"/>
      <c r="K14" s="86"/>
      <c r="L14" s="87"/>
      <c r="M14" s="88">
        <f>I6*(POWER(O7,2)+POWER(Q7,2))/POWER(B6,2)</f>
        <v>1.3031021170023802E-5</v>
      </c>
      <c r="N14" s="88"/>
      <c r="O14" s="88"/>
      <c r="P14" s="89" t="s">
        <v>23</v>
      </c>
      <c r="Q14" s="89"/>
      <c r="R14" s="90">
        <f>K6*(POWER(O7,2)+POWER(Q7,2))/(100*B6)</f>
        <v>9.5417941958734223E-5</v>
      </c>
      <c r="S14" s="90"/>
      <c r="T14" s="91"/>
      <c r="U14" s="92">
        <f>I6*(POWER(W7,2)+POWER(Y7,2))/POWER(B6,2)</f>
        <v>1.3031021170023809E-5</v>
      </c>
      <c r="V14" s="88"/>
      <c r="W14" s="88"/>
      <c r="X14" s="89" t="s">
        <v>23</v>
      </c>
      <c r="Y14" s="89"/>
      <c r="Z14" s="90">
        <f>K6*(POWER(W7,2)+POWER(Y7,2))/(100*B6)</f>
        <v>9.5417941958734264E-5</v>
      </c>
      <c r="AA14" s="90"/>
      <c r="AB14" s="91"/>
      <c r="AC14" s="92">
        <f>I6*(POWER(AE7,2)+POWER(AG7,2))/POWER(B6,2)</f>
        <v>1.3031021170023809E-5</v>
      </c>
      <c r="AD14" s="88"/>
      <c r="AE14" s="88"/>
      <c r="AF14" s="89" t="s">
        <v>23</v>
      </c>
      <c r="AG14" s="89"/>
      <c r="AH14" s="90">
        <f>K6*(POWER(AE7,2)+POWER(AG7,2))/(100*B6)</f>
        <v>9.5417941958734264E-5</v>
      </c>
      <c r="AI14" s="90"/>
      <c r="AJ14" s="91"/>
      <c r="AK14" s="92">
        <f>I6*(POWER(AM7,2)+POWER(AO7,2))/POWER(B6,2)</f>
        <v>1.3031021170023809E-5</v>
      </c>
      <c r="AL14" s="88"/>
      <c r="AM14" s="88"/>
      <c r="AN14" s="89" t="s">
        <v>23</v>
      </c>
      <c r="AO14" s="89"/>
      <c r="AP14" s="90">
        <f>K6*(POWER(AM7,2)+POWER(AO7,2))/(100*B6)</f>
        <v>9.5417941958734264E-5</v>
      </c>
      <c r="AQ14" s="90"/>
      <c r="AR14" s="91"/>
      <c r="AS14" s="92">
        <f>I6*(POWER(AU7,2)+POWER(AW7,2))/POWER(B6,2)</f>
        <v>1.3031021170023802E-5</v>
      </c>
      <c r="AT14" s="88"/>
      <c r="AU14" s="88"/>
      <c r="AV14" s="89" t="s">
        <v>23</v>
      </c>
      <c r="AW14" s="89"/>
      <c r="AX14" s="90">
        <f>K6*(POWER(AU7,2)+POWER(AW7,2))/(100*B6)</f>
        <v>9.5417941958734223E-5</v>
      </c>
      <c r="AY14" s="90"/>
      <c r="AZ14" s="91"/>
    </row>
    <row r="15" spans="1:52" ht="13.5" thickBot="1" x14ac:dyDescent="0.25">
      <c r="A15" s="68"/>
      <c r="B15" s="69"/>
      <c r="C15" s="69"/>
      <c r="D15" s="69"/>
      <c r="E15" s="69"/>
      <c r="F15" s="69"/>
      <c r="G15" s="69"/>
      <c r="H15" s="69"/>
      <c r="I15" s="93" t="s">
        <v>17</v>
      </c>
      <c r="J15" s="63"/>
      <c r="K15" s="63"/>
      <c r="L15" s="94"/>
      <c r="M15" s="95">
        <f>I9*(POWER(O10,2)+POWER(Q10,2))/POWER(B9,2)</f>
        <v>5.28099293115246E-5</v>
      </c>
      <c r="N15" s="95"/>
      <c r="O15" s="95"/>
      <c r="P15" s="96" t="s">
        <v>23</v>
      </c>
      <c r="Q15" s="96"/>
      <c r="R15" s="97">
        <f>K9*(POWER(O10,2)+POWER(Q10,2))/(100*B9)</f>
        <v>3.8064300395375118E-4</v>
      </c>
      <c r="S15" s="97"/>
      <c r="T15" s="98"/>
      <c r="U15" s="99">
        <f>I9*(POWER(W10,2)+POWER(Y10,2))/POWER(B9,2)</f>
        <v>5.2809929311524606E-5</v>
      </c>
      <c r="V15" s="95"/>
      <c r="W15" s="95"/>
      <c r="X15" s="96" t="s">
        <v>23</v>
      </c>
      <c r="Y15" s="96"/>
      <c r="Z15" s="97">
        <f>K9*(POWER(W10,2)+POWER(Y10,2))/(100*B9)</f>
        <v>3.8064300395375123E-4</v>
      </c>
      <c r="AA15" s="97"/>
      <c r="AB15" s="98"/>
      <c r="AC15" s="99">
        <f>I9*(POWER(AE10,2)+POWER(AG10,2))/POWER(B9,2)</f>
        <v>3.6673562021892078E-5</v>
      </c>
      <c r="AD15" s="95"/>
      <c r="AE15" s="95"/>
      <c r="AF15" s="96" t="s">
        <v>23</v>
      </c>
      <c r="AG15" s="96"/>
      <c r="AH15" s="97">
        <f>K9*(POWER(AE10,2)+POWER(AG10,2))/(100*B9)</f>
        <v>2.6433541941232717E-4</v>
      </c>
      <c r="AI15" s="97"/>
      <c r="AJ15" s="98"/>
      <c r="AK15" s="99">
        <f>I9*(POWER(AM10,2)+POWER(AO10,2))/POWER(B9,2)</f>
        <v>3.6673562021892078E-5</v>
      </c>
      <c r="AL15" s="95"/>
      <c r="AM15" s="95"/>
      <c r="AN15" s="96" t="s">
        <v>23</v>
      </c>
      <c r="AO15" s="96"/>
      <c r="AP15" s="97">
        <f>K9*(POWER(AM10,2)+POWER(AO10,2))/(100*B9)</f>
        <v>2.6433541941232717E-4</v>
      </c>
      <c r="AQ15" s="97"/>
      <c r="AR15" s="98"/>
      <c r="AS15" s="99">
        <f>I9*(POWER(AU10,2)+POWER(AW10,2))/POWER(B9,2)</f>
        <v>2.3471079694010935E-5</v>
      </c>
      <c r="AT15" s="95"/>
      <c r="AU15" s="95"/>
      <c r="AV15" s="96" t="s">
        <v>23</v>
      </c>
      <c r="AW15" s="96"/>
      <c r="AX15" s="97">
        <f>K9*(POWER(AU10,2)+POWER(AW10,2))/(100*B9)</f>
        <v>1.6917466842388944E-4</v>
      </c>
      <c r="AY15" s="97"/>
      <c r="AZ15" s="98"/>
    </row>
    <row r="16" spans="1:52" x14ac:dyDescent="0.2">
      <c r="A16" s="100" t="s">
        <v>80</v>
      </c>
      <c r="B16" s="101"/>
      <c r="C16" s="101"/>
      <c r="D16" s="101"/>
      <c r="E16" s="67" t="s">
        <v>24</v>
      </c>
      <c r="F16" s="67"/>
      <c r="G16" s="67"/>
      <c r="H16" s="67"/>
      <c r="I16" s="85" t="s">
        <v>13</v>
      </c>
      <c r="J16" s="86"/>
      <c r="K16" s="86"/>
      <c r="L16" s="87"/>
      <c r="M16" s="107">
        <f>SUM(O7:P7)+C6+M14</f>
        <v>0.11143544063633772</v>
      </c>
      <c r="N16" s="107"/>
      <c r="O16" s="107"/>
      <c r="P16" s="108" t="s">
        <v>23</v>
      </c>
      <c r="Q16" s="108"/>
      <c r="R16" s="109">
        <f>SUM(Q7:R7)+D6+R14</f>
        <v>0.36174129173873765</v>
      </c>
      <c r="S16" s="109"/>
      <c r="T16" s="110"/>
      <c r="U16" s="119">
        <f>SUM(W7:X7)+C6+U14</f>
        <v>0.11241751253738426</v>
      </c>
      <c r="V16" s="107"/>
      <c r="W16" s="107"/>
      <c r="X16" s="108" t="s">
        <v>23</v>
      </c>
      <c r="Y16" s="108"/>
      <c r="Z16" s="109">
        <f>SUM(Y7:Z7)+D6+Z14</f>
        <v>0.35987406292451668</v>
      </c>
      <c r="AA16" s="109"/>
      <c r="AB16" s="110"/>
      <c r="AC16" s="119">
        <f>SUM(AE7:AF7)+C6+AC14</f>
        <v>0.11241751253738426</v>
      </c>
      <c r="AD16" s="107"/>
      <c r="AE16" s="107"/>
      <c r="AF16" s="108" t="s">
        <v>23</v>
      </c>
      <c r="AG16" s="108"/>
      <c r="AH16" s="109">
        <f>SUM(AG7:AH7)+D6+AH14</f>
        <v>0.35987406292451668</v>
      </c>
      <c r="AI16" s="109"/>
      <c r="AJ16" s="110"/>
      <c r="AK16" s="119">
        <f>SUM(AM7:AN7)+C6+AK14</f>
        <v>0.11241751253738426</v>
      </c>
      <c r="AL16" s="107"/>
      <c r="AM16" s="107"/>
      <c r="AN16" s="108" t="s">
        <v>23</v>
      </c>
      <c r="AO16" s="108"/>
      <c r="AP16" s="109">
        <f>SUM(AO7:AP7)+D6+AP14</f>
        <v>0.35987406292451668</v>
      </c>
      <c r="AQ16" s="109"/>
      <c r="AR16" s="110"/>
      <c r="AS16" s="119">
        <f>SUM(AU7:AV7)+C6+AS14</f>
        <v>0.11143544063633772</v>
      </c>
      <c r="AT16" s="107"/>
      <c r="AU16" s="107"/>
      <c r="AV16" s="108" t="s">
        <v>23</v>
      </c>
      <c r="AW16" s="108"/>
      <c r="AX16" s="109">
        <f>SUM(AW7:AX7)+D6+AX14</f>
        <v>0.36174129173873765</v>
      </c>
      <c r="AY16" s="109"/>
      <c r="AZ16" s="110"/>
    </row>
    <row r="17" spans="1:52" x14ac:dyDescent="0.2">
      <c r="A17" s="102"/>
      <c r="B17" s="103"/>
      <c r="C17" s="103"/>
      <c r="D17" s="103"/>
      <c r="E17" s="106"/>
      <c r="F17" s="106"/>
      <c r="G17" s="106"/>
      <c r="H17" s="106"/>
      <c r="I17" s="111" t="s">
        <v>17</v>
      </c>
      <c r="J17" s="112"/>
      <c r="K17" s="112"/>
      <c r="L17" s="113"/>
      <c r="M17" s="114">
        <f>SUM(O10:P10)+C9+M15</f>
        <v>0.18514861062915866</v>
      </c>
      <c r="N17" s="114"/>
      <c r="O17" s="114"/>
      <c r="P17" s="115" t="s">
        <v>23</v>
      </c>
      <c r="Q17" s="115"/>
      <c r="R17" s="116">
        <f>SUM(Q10:R10)+D9+R15</f>
        <v>0.45656400362652455</v>
      </c>
      <c r="S17" s="116"/>
      <c r="T17" s="117"/>
      <c r="U17" s="118">
        <f>SUM(W10:X10)+C9+U15</f>
        <v>0.18907689823334481</v>
      </c>
      <c r="V17" s="114"/>
      <c r="W17" s="114"/>
      <c r="X17" s="115" t="s">
        <v>23</v>
      </c>
      <c r="Y17" s="115"/>
      <c r="Z17" s="116">
        <f>SUM(Y10:Z10)+D9+Z15</f>
        <v>0.45093349374822539</v>
      </c>
      <c r="AA17" s="116"/>
      <c r="AB17" s="117"/>
      <c r="AC17" s="118">
        <f>SUM(AE10:AF10)+C9+AC15</f>
        <v>0.16189008057145657</v>
      </c>
      <c r="AD17" s="114"/>
      <c r="AE17" s="114"/>
      <c r="AF17" s="115" t="s">
        <v>23</v>
      </c>
      <c r="AG17" s="115"/>
      <c r="AH17" s="116">
        <f>SUM(AG10:AH10)+D9+AH15</f>
        <v>0.4325583761565846</v>
      </c>
      <c r="AI17" s="116"/>
      <c r="AJ17" s="117"/>
      <c r="AK17" s="118">
        <f>SUM(AM10:AN10)+C9+AK15</f>
        <v>0.16189008057145657</v>
      </c>
      <c r="AL17" s="114"/>
      <c r="AM17" s="114"/>
      <c r="AN17" s="115" t="s">
        <v>23</v>
      </c>
      <c r="AO17" s="115"/>
      <c r="AP17" s="116">
        <f>SUM(AO10:AP10)+D9+AP15</f>
        <v>0.4325583761565846</v>
      </c>
      <c r="AQ17" s="116"/>
      <c r="AR17" s="117"/>
      <c r="AS17" s="118">
        <f>SUM(AU10:AV10)+C9+AS15</f>
        <v>0.13208733839173936</v>
      </c>
      <c r="AT17" s="114"/>
      <c r="AU17" s="114"/>
      <c r="AV17" s="115" t="s">
        <v>23</v>
      </c>
      <c r="AW17" s="115"/>
      <c r="AX17" s="116">
        <f>SUM(AW10:AX10)+D9+AX15</f>
        <v>0.41795807865069623</v>
      </c>
      <c r="AY17" s="116"/>
      <c r="AZ17" s="117"/>
    </row>
    <row r="18" spans="1:52" ht="13.5" thickBot="1" x14ac:dyDescent="0.25">
      <c r="A18" s="104"/>
      <c r="B18" s="105"/>
      <c r="C18" s="105"/>
      <c r="D18" s="105"/>
      <c r="E18" s="69"/>
      <c r="F18" s="69"/>
      <c r="G18" s="69"/>
      <c r="H18" s="69"/>
      <c r="I18" s="120" t="s">
        <v>25</v>
      </c>
      <c r="J18" s="121"/>
      <c r="K18" s="121"/>
      <c r="L18" s="122"/>
      <c r="M18" s="123">
        <f>SUM(M16,M17)</f>
        <v>0.29658405126549636</v>
      </c>
      <c r="N18" s="123"/>
      <c r="O18" s="123"/>
      <c r="P18" s="124" t="s">
        <v>23</v>
      </c>
      <c r="Q18" s="124"/>
      <c r="R18" s="125">
        <f>SUM(R16,R17)</f>
        <v>0.8183052953652622</v>
      </c>
      <c r="S18" s="125"/>
      <c r="T18" s="126"/>
      <c r="U18" s="127">
        <f>SUM(U16,U17)</f>
        <v>0.30149441077072908</v>
      </c>
      <c r="V18" s="123"/>
      <c r="W18" s="123"/>
      <c r="X18" s="124" t="s">
        <v>23</v>
      </c>
      <c r="Y18" s="124"/>
      <c r="Z18" s="125">
        <f>SUM(Z16,Z17)</f>
        <v>0.81080755667274207</v>
      </c>
      <c r="AA18" s="125"/>
      <c r="AB18" s="126"/>
      <c r="AC18" s="127">
        <f>SUM(AC16,AC17)</f>
        <v>0.27430759310884084</v>
      </c>
      <c r="AD18" s="123"/>
      <c r="AE18" s="123"/>
      <c r="AF18" s="124" t="s">
        <v>23</v>
      </c>
      <c r="AG18" s="124"/>
      <c r="AH18" s="125">
        <f>SUM(AH16,AH17)</f>
        <v>0.79243243908110128</v>
      </c>
      <c r="AI18" s="125"/>
      <c r="AJ18" s="126"/>
      <c r="AK18" s="127">
        <f>SUM(AK16,AK17)</f>
        <v>0.27430759310884084</v>
      </c>
      <c r="AL18" s="123"/>
      <c r="AM18" s="123"/>
      <c r="AN18" s="124" t="s">
        <v>23</v>
      </c>
      <c r="AO18" s="124"/>
      <c r="AP18" s="125">
        <f>SUM(AP16,AP17)</f>
        <v>0.79243243908110128</v>
      </c>
      <c r="AQ18" s="125"/>
      <c r="AR18" s="126"/>
      <c r="AS18" s="127">
        <f>SUM(AS16,AS17)</f>
        <v>0.24352277902807706</v>
      </c>
      <c r="AT18" s="123"/>
      <c r="AU18" s="123"/>
      <c r="AV18" s="124" t="s">
        <v>23</v>
      </c>
      <c r="AW18" s="124"/>
      <c r="AX18" s="125">
        <f>SUM(AX16,AX17)</f>
        <v>0.77969937038943393</v>
      </c>
      <c r="AY18" s="125"/>
      <c r="AZ18" s="126"/>
    </row>
    <row r="19" spans="1:52" ht="30" customHeight="1" thickBot="1" x14ac:dyDescent="0.25">
      <c r="A19" s="128" t="s">
        <v>26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</row>
    <row r="20" spans="1:52" ht="15.75" customHeight="1" thickBot="1" x14ac:dyDescent="0.25">
      <c r="A20" s="129" t="s">
        <v>5</v>
      </c>
      <c r="B20" s="130"/>
      <c r="C20" s="130" t="s">
        <v>1</v>
      </c>
      <c r="D20" s="130"/>
      <c r="E20" s="130" t="s">
        <v>27</v>
      </c>
      <c r="F20" s="130"/>
      <c r="G20" s="130"/>
      <c r="H20" s="130"/>
      <c r="I20" s="130"/>
      <c r="J20" s="130"/>
      <c r="K20" s="130"/>
      <c r="L20" s="131"/>
      <c r="M20" s="29" t="s">
        <v>28</v>
      </c>
      <c r="N20" s="132"/>
      <c r="O20" s="132"/>
      <c r="P20" s="132"/>
      <c r="Q20" s="132"/>
      <c r="R20" s="132"/>
      <c r="S20" s="132"/>
      <c r="T20" s="32"/>
      <c r="U20" s="29" t="s">
        <v>28</v>
      </c>
      <c r="V20" s="132"/>
      <c r="W20" s="132"/>
      <c r="X20" s="132"/>
      <c r="Y20" s="132"/>
      <c r="Z20" s="132"/>
      <c r="AA20" s="132"/>
      <c r="AB20" s="32"/>
      <c r="AC20" s="29" t="s">
        <v>28</v>
      </c>
      <c r="AD20" s="132"/>
      <c r="AE20" s="132"/>
      <c r="AF20" s="132"/>
      <c r="AG20" s="132"/>
      <c r="AH20" s="132"/>
      <c r="AI20" s="132"/>
      <c r="AJ20" s="32"/>
      <c r="AK20" s="29" t="s">
        <v>28</v>
      </c>
      <c r="AL20" s="132"/>
      <c r="AM20" s="132"/>
      <c r="AN20" s="132"/>
      <c r="AO20" s="132"/>
      <c r="AP20" s="132"/>
      <c r="AQ20" s="132"/>
      <c r="AR20" s="32"/>
      <c r="AS20" s="29" t="s">
        <v>28</v>
      </c>
      <c r="AT20" s="132"/>
      <c r="AU20" s="132"/>
      <c r="AV20" s="132"/>
      <c r="AW20" s="132"/>
      <c r="AX20" s="132"/>
      <c r="AY20" s="132"/>
      <c r="AZ20" s="32"/>
    </row>
    <row r="21" spans="1:52" x14ac:dyDescent="0.2">
      <c r="A21" s="33">
        <v>35</v>
      </c>
      <c r="B21" s="34"/>
      <c r="C21" s="34" t="s">
        <v>154</v>
      </c>
      <c r="D21" s="34"/>
      <c r="E21" s="35" t="s">
        <v>81</v>
      </c>
      <c r="F21" s="35"/>
      <c r="G21" s="35"/>
      <c r="H21" s="35"/>
      <c r="I21" s="35"/>
      <c r="J21" s="35"/>
      <c r="K21" s="35"/>
      <c r="L21" s="71"/>
      <c r="M21" s="133">
        <v>36</v>
      </c>
      <c r="N21" s="134"/>
      <c r="O21" s="134"/>
      <c r="P21" s="134"/>
      <c r="Q21" s="134"/>
      <c r="R21" s="134"/>
      <c r="S21" s="134"/>
      <c r="T21" s="135"/>
      <c r="U21" s="133">
        <v>36</v>
      </c>
      <c r="V21" s="134"/>
      <c r="W21" s="134"/>
      <c r="X21" s="134"/>
      <c r="Y21" s="134"/>
      <c r="Z21" s="134"/>
      <c r="AA21" s="134"/>
      <c r="AB21" s="135"/>
      <c r="AC21" s="133">
        <v>36</v>
      </c>
      <c r="AD21" s="134"/>
      <c r="AE21" s="134"/>
      <c r="AF21" s="134"/>
      <c r="AG21" s="134"/>
      <c r="AH21" s="134"/>
      <c r="AI21" s="134"/>
      <c r="AJ21" s="135"/>
      <c r="AK21" s="133">
        <v>36</v>
      </c>
      <c r="AL21" s="134"/>
      <c r="AM21" s="134"/>
      <c r="AN21" s="134"/>
      <c r="AO21" s="134"/>
      <c r="AP21" s="134"/>
      <c r="AQ21" s="134"/>
      <c r="AR21" s="135"/>
      <c r="AS21" s="133">
        <v>36</v>
      </c>
      <c r="AT21" s="134"/>
      <c r="AU21" s="134"/>
      <c r="AV21" s="134"/>
      <c r="AW21" s="134"/>
      <c r="AX21" s="134"/>
      <c r="AY21" s="134"/>
      <c r="AZ21" s="135"/>
    </row>
    <row r="22" spans="1:52" x14ac:dyDescent="0.2">
      <c r="A22" s="54">
        <v>35</v>
      </c>
      <c r="B22" s="55"/>
      <c r="C22" s="55" t="s">
        <v>155</v>
      </c>
      <c r="D22" s="55"/>
      <c r="E22" s="56" t="s">
        <v>82</v>
      </c>
      <c r="F22" s="56"/>
      <c r="G22" s="56"/>
      <c r="H22" s="56"/>
      <c r="I22" s="56"/>
      <c r="J22" s="56"/>
      <c r="K22" s="56"/>
      <c r="L22" s="136"/>
      <c r="M22" s="137">
        <v>36</v>
      </c>
      <c r="N22" s="138"/>
      <c r="O22" s="138"/>
      <c r="P22" s="138"/>
      <c r="Q22" s="138"/>
      <c r="R22" s="138"/>
      <c r="S22" s="138"/>
      <c r="T22" s="139"/>
      <c r="U22" s="137">
        <v>36</v>
      </c>
      <c r="V22" s="138"/>
      <c r="W22" s="138"/>
      <c r="X22" s="138"/>
      <c r="Y22" s="138"/>
      <c r="Z22" s="138"/>
      <c r="AA22" s="138"/>
      <c r="AB22" s="139"/>
      <c r="AC22" s="137">
        <v>36</v>
      </c>
      <c r="AD22" s="138"/>
      <c r="AE22" s="138"/>
      <c r="AF22" s="138"/>
      <c r="AG22" s="138"/>
      <c r="AH22" s="138"/>
      <c r="AI22" s="138"/>
      <c r="AJ22" s="139"/>
      <c r="AK22" s="137">
        <v>36</v>
      </c>
      <c r="AL22" s="138"/>
      <c r="AM22" s="138"/>
      <c r="AN22" s="138"/>
      <c r="AO22" s="138"/>
      <c r="AP22" s="138"/>
      <c r="AQ22" s="138"/>
      <c r="AR22" s="139"/>
      <c r="AS22" s="137">
        <v>36</v>
      </c>
      <c r="AT22" s="138"/>
      <c r="AU22" s="138"/>
      <c r="AV22" s="138"/>
      <c r="AW22" s="138"/>
      <c r="AX22" s="138"/>
      <c r="AY22" s="138"/>
      <c r="AZ22" s="139"/>
    </row>
    <row r="23" spans="1:52" x14ac:dyDescent="0.2">
      <c r="A23" s="54">
        <v>6</v>
      </c>
      <c r="B23" s="55"/>
      <c r="C23" s="55" t="s">
        <v>14</v>
      </c>
      <c r="D23" s="55"/>
      <c r="E23" s="56" t="s">
        <v>29</v>
      </c>
      <c r="F23" s="56"/>
      <c r="G23" s="56"/>
      <c r="H23" s="56"/>
      <c r="I23" s="56"/>
      <c r="J23" s="56"/>
      <c r="K23" s="56"/>
      <c r="L23" s="136"/>
      <c r="M23" s="137">
        <v>6.3000001907348633</v>
      </c>
      <c r="N23" s="138"/>
      <c r="O23" s="138"/>
      <c r="P23" s="138"/>
      <c r="Q23" s="138"/>
      <c r="R23" s="138"/>
      <c r="S23" s="138"/>
      <c r="T23" s="139"/>
      <c r="U23" s="137">
        <v>6.3000001907348633</v>
      </c>
      <c r="V23" s="138"/>
      <c r="W23" s="138"/>
      <c r="X23" s="138"/>
      <c r="Y23" s="138"/>
      <c r="Z23" s="138"/>
      <c r="AA23" s="138"/>
      <c r="AB23" s="139"/>
      <c r="AC23" s="137">
        <v>6.3000001907348633</v>
      </c>
      <c r="AD23" s="138"/>
      <c r="AE23" s="138"/>
      <c r="AF23" s="138"/>
      <c r="AG23" s="138"/>
      <c r="AH23" s="138"/>
      <c r="AI23" s="138"/>
      <c r="AJ23" s="139"/>
      <c r="AK23" s="137">
        <v>6.3000001907348633</v>
      </c>
      <c r="AL23" s="138"/>
      <c r="AM23" s="138"/>
      <c r="AN23" s="138"/>
      <c r="AO23" s="138"/>
      <c r="AP23" s="138"/>
      <c r="AQ23" s="138"/>
      <c r="AR23" s="139"/>
      <c r="AS23" s="137">
        <v>6.3000001907348633</v>
      </c>
      <c r="AT23" s="138"/>
      <c r="AU23" s="138"/>
      <c r="AV23" s="138"/>
      <c r="AW23" s="138"/>
      <c r="AX23" s="138"/>
      <c r="AY23" s="138"/>
      <c r="AZ23" s="139"/>
    </row>
    <row r="24" spans="1:52" ht="13.5" thickBot="1" x14ac:dyDescent="0.25">
      <c r="A24" s="140">
        <v>6</v>
      </c>
      <c r="B24" s="141"/>
      <c r="C24" s="141" t="s">
        <v>18</v>
      </c>
      <c r="D24" s="141"/>
      <c r="E24" s="78" t="s">
        <v>30</v>
      </c>
      <c r="F24" s="78"/>
      <c r="G24" s="78"/>
      <c r="H24" s="78"/>
      <c r="I24" s="78"/>
      <c r="J24" s="78"/>
      <c r="K24" s="78"/>
      <c r="L24" s="79"/>
      <c r="M24" s="142">
        <v>6.3000001907348633</v>
      </c>
      <c r="N24" s="143"/>
      <c r="O24" s="143"/>
      <c r="P24" s="143"/>
      <c r="Q24" s="143"/>
      <c r="R24" s="143"/>
      <c r="S24" s="143"/>
      <c r="T24" s="144"/>
      <c r="U24" s="142">
        <v>6.3000001907348633</v>
      </c>
      <c r="V24" s="143"/>
      <c r="W24" s="143"/>
      <c r="X24" s="143"/>
      <c r="Y24" s="143"/>
      <c r="Z24" s="143"/>
      <c r="AA24" s="143"/>
      <c r="AB24" s="144"/>
      <c r="AC24" s="142">
        <v>6.3000001907348633</v>
      </c>
      <c r="AD24" s="143"/>
      <c r="AE24" s="143"/>
      <c r="AF24" s="143"/>
      <c r="AG24" s="143"/>
      <c r="AH24" s="143"/>
      <c r="AI24" s="143"/>
      <c r="AJ24" s="144"/>
      <c r="AK24" s="142">
        <v>6.3000001907348633</v>
      </c>
      <c r="AL24" s="143"/>
      <c r="AM24" s="143"/>
      <c r="AN24" s="143"/>
      <c r="AO24" s="143"/>
      <c r="AP24" s="143"/>
      <c r="AQ24" s="143"/>
      <c r="AR24" s="144"/>
      <c r="AS24" s="142">
        <v>6.3000001907348633</v>
      </c>
      <c r="AT24" s="143"/>
      <c r="AU24" s="143"/>
      <c r="AV24" s="143"/>
      <c r="AW24" s="143"/>
      <c r="AX24" s="143"/>
      <c r="AY24" s="143"/>
      <c r="AZ24" s="144"/>
    </row>
    <row r="25" spans="1:52" ht="30" customHeight="1" thickBot="1" x14ac:dyDescent="0.25">
      <c r="A25" s="128" t="s">
        <v>31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</row>
    <row r="26" spans="1:52" ht="15" customHeight="1" x14ac:dyDescent="0.2">
      <c r="A26" s="145" t="s">
        <v>1</v>
      </c>
      <c r="B26" s="146"/>
      <c r="C26" s="146"/>
      <c r="D26" s="146"/>
      <c r="E26" s="146" t="s">
        <v>32</v>
      </c>
      <c r="F26" s="146"/>
      <c r="G26" s="146" t="s">
        <v>33</v>
      </c>
      <c r="H26" s="146"/>
      <c r="I26" s="146" t="s">
        <v>34</v>
      </c>
      <c r="J26" s="146"/>
      <c r="K26" s="146" t="s">
        <v>35</v>
      </c>
      <c r="L26" s="149"/>
      <c r="M26" s="66" t="s">
        <v>9</v>
      </c>
      <c r="N26" s="150"/>
      <c r="O26" s="152" t="s">
        <v>10</v>
      </c>
      <c r="P26" s="67"/>
      <c r="Q26" s="150"/>
      <c r="R26" s="152" t="s">
        <v>11</v>
      </c>
      <c r="S26" s="67"/>
      <c r="T26" s="154"/>
      <c r="U26" s="66" t="s">
        <v>9</v>
      </c>
      <c r="V26" s="150"/>
      <c r="W26" s="152" t="s">
        <v>10</v>
      </c>
      <c r="X26" s="67"/>
      <c r="Y26" s="150"/>
      <c r="Z26" s="152" t="s">
        <v>11</v>
      </c>
      <c r="AA26" s="67"/>
      <c r="AB26" s="154"/>
      <c r="AC26" s="66" t="s">
        <v>9</v>
      </c>
      <c r="AD26" s="150"/>
      <c r="AE26" s="152" t="s">
        <v>10</v>
      </c>
      <c r="AF26" s="67"/>
      <c r="AG26" s="150"/>
      <c r="AH26" s="152" t="s">
        <v>11</v>
      </c>
      <c r="AI26" s="67"/>
      <c r="AJ26" s="154"/>
      <c r="AK26" s="66" t="s">
        <v>9</v>
      </c>
      <c r="AL26" s="150"/>
      <c r="AM26" s="152" t="s">
        <v>10</v>
      </c>
      <c r="AN26" s="67"/>
      <c r="AO26" s="150"/>
      <c r="AP26" s="152" t="s">
        <v>11</v>
      </c>
      <c r="AQ26" s="67"/>
      <c r="AR26" s="154"/>
      <c r="AS26" s="66" t="s">
        <v>9</v>
      </c>
      <c r="AT26" s="150"/>
      <c r="AU26" s="152" t="s">
        <v>10</v>
      </c>
      <c r="AV26" s="67"/>
      <c r="AW26" s="150"/>
      <c r="AX26" s="152" t="s">
        <v>11</v>
      </c>
      <c r="AY26" s="67"/>
      <c r="AZ26" s="154"/>
    </row>
    <row r="27" spans="1:52" ht="15.75" customHeight="1" thickBot="1" x14ac:dyDescent="0.25">
      <c r="A27" s="147"/>
      <c r="B27" s="148"/>
      <c r="C27" s="148"/>
      <c r="D27" s="148"/>
      <c r="E27" s="21" t="s">
        <v>36</v>
      </c>
      <c r="F27" s="21" t="s">
        <v>37</v>
      </c>
      <c r="G27" s="21" t="s">
        <v>36</v>
      </c>
      <c r="H27" s="21" t="s">
        <v>37</v>
      </c>
      <c r="I27" s="21" t="s">
        <v>36</v>
      </c>
      <c r="J27" s="21" t="s">
        <v>37</v>
      </c>
      <c r="K27" s="21" t="s">
        <v>36</v>
      </c>
      <c r="L27" s="2" t="s">
        <v>37</v>
      </c>
      <c r="M27" s="68"/>
      <c r="N27" s="151"/>
      <c r="O27" s="153"/>
      <c r="P27" s="69"/>
      <c r="Q27" s="151"/>
      <c r="R27" s="153"/>
      <c r="S27" s="69"/>
      <c r="T27" s="155"/>
      <c r="U27" s="68"/>
      <c r="V27" s="151"/>
      <c r="W27" s="153"/>
      <c r="X27" s="69"/>
      <c r="Y27" s="151"/>
      <c r="Z27" s="153"/>
      <c r="AA27" s="69"/>
      <c r="AB27" s="155"/>
      <c r="AC27" s="68"/>
      <c r="AD27" s="151"/>
      <c r="AE27" s="153"/>
      <c r="AF27" s="69"/>
      <c r="AG27" s="151"/>
      <c r="AH27" s="153"/>
      <c r="AI27" s="69"/>
      <c r="AJ27" s="155"/>
      <c r="AK27" s="68"/>
      <c r="AL27" s="151"/>
      <c r="AM27" s="153"/>
      <c r="AN27" s="69"/>
      <c r="AO27" s="151"/>
      <c r="AP27" s="153"/>
      <c r="AQ27" s="69"/>
      <c r="AR27" s="155"/>
      <c r="AS27" s="68"/>
      <c r="AT27" s="151"/>
      <c r="AU27" s="153"/>
      <c r="AV27" s="69"/>
      <c r="AW27" s="151"/>
      <c r="AX27" s="153"/>
      <c r="AY27" s="69"/>
      <c r="AZ27" s="155"/>
    </row>
    <row r="28" spans="1:52" x14ac:dyDescent="0.2">
      <c r="A28" s="156" t="s">
        <v>445</v>
      </c>
      <c r="B28" s="157"/>
      <c r="C28" s="157"/>
      <c r="D28" s="157"/>
      <c r="E28" s="158"/>
      <c r="F28" s="158"/>
      <c r="G28" s="158"/>
      <c r="H28" s="158"/>
      <c r="I28" s="158"/>
      <c r="J28" s="158"/>
      <c r="K28" s="158"/>
      <c r="L28" s="159"/>
      <c r="M28" s="160"/>
      <c r="N28" s="161"/>
      <c r="O28" s="162"/>
      <c r="P28" s="162"/>
      <c r="Q28" s="162"/>
      <c r="R28" s="162"/>
      <c r="S28" s="162"/>
      <c r="T28" s="163"/>
      <c r="U28" s="160"/>
      <c r="V28" s="161"/>
      <c r="W28" s="162"/>
      <c r="X28" s="162"/>
      <c r="Y28" s="162"/>
      <c r="Z28" s="162"/>
      <c r="AA28" s="162"/>
      <c r="AB28" s="163"/>
      <c r="AC28" s="160"/>
      <c r="AD28" s="161"/>
      <c r="AE28" s="162"/>
      <c r="AF28" s="162"/>
      <c r="AG28" s="162"/>
      <c r="AH28" s="162"/>
      <c r="AI28" s="162"/>
      <c r="AJ28" s="163"/>
      <c r="AK28" s="160"/>
      <c r="AL28" s="161"/>
      <c r="AM28" s="162"/>
      <c r="AN28" s="162"/>
      <c r="AO28" s="162"/>
      <c r="AP28" s="162"/>
      <c r="AQ28" s="162"/>
      <c r="AR28" s="163"/>
      <c r="AS28" s="160"/>
      <c r="AT28" s="161"/>
      <c r="AU28" s="162"/>
      <c r="AV28" s="162"/>
      <c r="AW28" s="162"/>
      <c r="AX28" s="162"/>
      <c r="AY28" s="162"/>
      <c r="AZ28" s="163"/>
    </row>
    <row r="29" spans="1:52" x14ac:dyDescent="0.2">
      <c r="A29" s="168" t="s">
        <v>446</v>
      </c>
      <c r="B29" s="169"/>
      <c r="C29" s="169"/>
      <c r="D29" s="169"/>
      <c r="E29" s="17"/>
      <c r="F29" s="17"/>
      <c r="G29" s="17"/>
      <c r="H29" s="17"/>
      <c r="I29" s="17"/>
      <c r="J29" s="17"/>
      <c r="K29" s="17"/>
      <c r="L29" s="3"/>
      <c r="M29" s="166">
        <f>M6</f>
        <v>3</v>
      </c>
      <c r="N29" s="167"/>
      <c r="O29" s="164">
        <f>-O6</f>
        <v>-0.11143544063633772</v>
      </c>
      <c r="P29" s="164"/>
      <c r="Q29" s="164"/>
      <c r="R29" s="164">
        <f>-Q6</f>
        <v>-0.36174129173873765</v>
      </c>
      <c r="S29" s="164"/>
      <c r="T29" s="165"/>
      <c r="U29" s="166">
        <f>U6</f>
        <v>3</v>
      </c>
      <c r="V29" s="167"/>
      <c r="W29" s="164">
        <f>-W6</f>
        <v>-0.11241751253738426</v>
      </c>
      <c r="X29" s="164"/>
      <c r="Y29" s="164"/>
      <c r="Z29" s="164">
        <f>-Y6</f>
        <v>-0.35987406292451668</v>
      </c>
      <c r="AA29" s="164"/>
      <c r="AB29" s="165"/>
      <c r="AC29" s="166">
        <f>AC6</f>
        <v>3</v>
      </c>
      <c r="AD29" s="167"/>
      <c r="AE29" s="164">
        <f>-AE6</f>
        <v>-0.11241751253738426</v>
      </c>
      <c r="AF29" s="164"/>
      <c r="AG29" s="164"/>
      <c r="AH29" s="164">
        <f>-AG6</f>
        <v>-0.35987406292451668</v>
      </c>
      <c r="AI29" s="164"/>
      <c r="AJ29" s="165"/>
      <c r="AK29" s="166">
        <f>AK6</f>
        <v>3</v>
      </c>
      <c r="AL29" s="167"/>
      <c r="AM29" s="164">
        <f>-AM6</f>
        <v>-0.11241751253738426</v>
      </c>
      <c r="AN29" s="164"/>
      <c r="AO29" s="164"/>
      <c r="AP29" s="164">
        <f>-AO6</f>
        <v>-0.35987406292451668</v>
      </c>
      <c r="AQ29" s="164"/>
      <c r="AR29" s="165"/>
      <c r="AS29" s="166">
        <f>AS6</f>
        <v>3</v>
      </c>
      <c r="AT29" s="167"/>
      <c r="AU29" s="164">
        <f>-AU6</f>
        <v>-0.11143544063633772</v>
      </c>
      <c r="AV29" s="164"/>
      <c r="AW29" s="164"/>
      <c r="AX29" s="164">
        <f>-AW6</f>
        <v>-0.36174129173873765</v>
      </c>
      <c r="AY29" s="164"/>
      <c r="AZ29" s="165"/>
    </row>
    <row r="30" spans="1:52" x14ac:dyDescent="0.2">
      <c r="A30" s="168" t="s">
        <v>447</v>
      </c>
      <c r="B30" s="169"/>
      <c r="C30" s="169"/>
      <c r="D30" s="169"/>
      <c r="E30" s="17"/>
      <c r="F30" s="17"/>
      <c r="G30" s="17"/>
      <c r="H30" s="17"/>
      <c r="I30" s="17"/>
      <c r="J30" s="17"/>
      <c r="K30" s="17"/>
      <c r="L30" s="3"/>
      <c r="M30" s="46">
        <v>3</v>
      </c>
      <c r="N30" s="47"/>
      <c r="O30" s="48">
        <f>SQRT(3)*M21*M30*S6/1000</f>
        <v>0</v>
      </c>
      <c r="P30" s="48"/>
      <c r="Q30" s="48"/>
      <c r="R30" s="48">
        <f>SQRT(3)*M21*M30*SIN(ACOS(S6))/1000</f>
        <v>0.18706148721743873</v>
      </c>
      <c r="S30" s="48"/>
      <c r="T30" s="170"/>
      <c r="U30" s="46">
        <v>3</v>
      </c>
      <c r="V30" s="47"/>
      <c r="W30" s="48">
        <f>SQRT(3)*U21*U30*AA6/1000</f>
        <v>0</v>
      </c>
      <c r="X30" s="48"/>
      <c r="Y30" s="48"/>
      <c r="Z30" s="48">
        <f>SQRT(3)*U21*U30*SIN(ACOS(AA6))/1000</f>
        <v>0.18706148721743873</v>
      </c>
      <c r="AA30" s="48"/>
      <c r="AB30" s="170"/>
      <c r="AC30" s="46">
        <v>3</v>
      </c>
      <c r="AD30" s="47"/>
      <c r="AE30" s="48">
        <f>SQRT(3)*AC21*AC30*AI6/1000</f>
        <v>0</v>
      </c>
      <c r="AF30" s="48"/>
      <c r="AG30" s="48"/>
      <c r="AH30" s="48">
        <f>SQRT(3)*AC21*AC30*SIN(ACOS(AI6))/1000</f>
        <v>0.18706148721743873</v>
      </c>
      <c r="AI30" s="48"/>
      <c r="AJ30" s="170"/>
      <c r="AK30" s="46">
        <v>3</v>
      </c>
      <c r="AL30" s="47"/>
      <c r="AM30" s="48">
        <f>SQRT(3)*AK21*AK30*AQ6/1000</f>
        <v>0</v>
      </c>
      <c r="AN30" s="48"/>
      <c r="AO30" s="48"/>
      <c r="AP30" s="48">
        <f>SQRT(3)*AK21*AK30*SIN(ACOS(AQ6))/1000</f>
        <v>0.18706148721743873</v>
      </c>
      <c r="AQ30" s="48"/>
      <c r="AR30" s="170"/>
      <c r="AS30" s="46">
        <v>3</v>
      </c>
      <c r="AT30" s="47"/>
      <c r="AU30" s="48">
        <f>SQRT(3)*AS21*AS30*AY6/1000</f>
        <v>0</v>
      </c>
      <c r="AV30" s="48"/>
      <c r="AW30" s="48"/>
      <c r="AX30" s="48">
        <f>SQRT(3)*AS21*AS30*SIN(ACOS(AY6))/1000</f>
        <v>0.18706148721743873</v>
      </c>
      <c r="AY30" s="48"/>
      <c r="AZ30" s="170"/>
    </row>
    <row r="31" spans="1:52" ht="13.5" thickBot="1" x14ac:dyDescent="0.25">
      <c r="A31" s="171" t="s">
        <v>448</v>
      </c>
      <c r="B31" s="172"/>
      <c r="C31" s="172"/>
      <c r="D31" s="172"/>
      <c r="E31" s="173"/>
      <c r="F31" s="173"/>
      <c r="G31" s="173"/>
      <c r="H31" s="173"/>
      <c r="I31" s="173"/>
      <c r="J31" s="173"/>
      <c r="K31" s="173"/>
      <c r="L31" s="174"/>
      <c r="M31" s="84"/>
      <c r="N31" s="175"/>
      <c r="O31" s="82">
        <f>SUM(O29:Q30)</f>
        <v>-0.11143544063633772</v>
      </c>
      <c r="P31" s="82"/>
      <c r="Q31" s="82"/>
      <c r="R31" s="82">
        <f>SUM(R29:T30)</f>
        <v>-0.17467980452129891</v>
      </c>
      <c r="S31" s="82"/>
      <c r="T31" s="176"/>
      <c r="U31" s="84"/>
      <c r="V31" s="175"/>
      <c r="W31" s="82">
        <f>SUM(W29:Y30)</f>
        <v>-0.11241751253738426</v>
      </c>
      <c r="X31" s="82"/>
      <c r="Y31" s="82"/>
      <c r="Z31" s="82">
        <f>SUM(Z29:AB30)</f>
        <v>-0.17281257570707795</v>
      </c>
      <c r="AA31" s="82"/>
      <c r="AB31" s="176"/>
      <c r="AC31" s="84"/>
      <c r="AD31" s="175"/>
      <c r="AE31" s="82">
        <f>SUM(AE29:AG30)</f>
        <v>-0.11241751253738426</v>
      </c>
      <c r="AF31" s="82"/>
      <c r="AG31" s="82"/>
      <c r="AH31" s="82">
        <f>SUM(AH29:AJ30)</f>
        <v>-0.17281257570707795</v>
      </c>
      <c r="AI31" s="82"/>
      <c r="AJ31" s="176"/>
      <c r="AK31" s="84"/>
      <c r="AL31" s="175"/>
      <c r="AM31" s="82">
        <f>SUM(AM29:AO30)</f>
        <v>-0.11241751253738426</v>
      </c>
      <c r="AN31" s="82"/>
      <c r="AO31" s="82"/>
      <c r="AP31" s="82">
        <f>SUM(AP29:AR30)</f>
        <v>-0.17281257570707795</v>
      </c>
      <c r="AQ31" s="82"/>
      <c r="AR31" s="176"/>
      <c r="AS31" s="84"/>
      <c r="AT31" s="175"/>
      <c r="AU31" s="82">
        <f>SUM(AU29:AW30)</f>
        <v>-0.11143544063633772</v>
      </c>
      <c r="AV31" s="82"/>
      <c r="AW31" s="82"/>
      <c r="AX31" s="82">
        <f>SUM(AX29:AZ30)</f>
        <v>-0.17467980452129891</v>
      </c>
      <c r="AY31" s="82"/>
      <c r="AZ31" s="176"/>
    </row>
    <row r="32" spans="1:52" x14ac:dyDescent="0.2">
      <c r="A32" s="156" t="s">
        <v>449</v>
      </c>
      <c r="B32" s="157"/>
      <c r="C32" s="157"/>
      <c r="D32" s="157"/>
      <c r="E32" s="158"/>
      <c r="F32" s="158"/>
      <c r="G32" s="158"/>
      <c r="H32" s="158"/>
      <c r="I32" s="158"/>
      <c r="J32" s="158"/>
      <c r="K32" s="158"/>
      <c r="L32" s="159"/>
      <c r="M32" s="160"/>
      <c r="N32" s="161"/>
      <c r="O32" s="162"/>
      <c r="P32" s="162"/>
      <c r="Q32" s="162"/>
      <c r="R32" s="162"/>
      <c r="S32" s="162"/>
      <c r="T32" s="163"/>
      <c r="U32" s="160"/>
      <c r="V32" s="161"/>
      <c r="W32" s="162"/>
      <c r="X32" s="162"/>
      <c r="Y32" s="162"/>
      <c r="Z32" s="162"/>
      <c r="AA32" s="162"/>
      <c r="AB32" s="163"/>
      <c r="AC32" s="160"/>
      <c r="AD32" s="161"/>
      <c r="AE32" s="162"/>
      <c r="AF32" s="162"/>
      <c r="AG32" s="162"/>
      <c r="AH32" s="162"/>
      <c r="AI32" s="162"/>
      <c r="AJ32" s="163"/>
      <c r="AK32" s="160"/>
      <c r="AL32" s="161"/>
      <c r="AM32" s="162"/>
      <c r="AN32" s="162"/>
      <c r="AO32" s="162"/>
      <c r="AP32" s="162"/>
      <c r="AQ32" s="162"/>
      <c r="AR32" s="163"/>
      <c r="AS32" s="160"/>
      <c r="AT32" s="161"/>
      <c r="AU32" s="162"/>
      <c r="AV32" s="162"/>
      <c r="AW32" s="162"/>
      <c r="AX32" s="162"/>
      <c r="AY32" s="162"/>
      <c r="AZ32" s="163"/>
    </row>
    <row r="33" spans="1:52" x14ac:dyDescent="0.2">
      <c r="A33" s="168" t="s">
        <v>450</v>
      </c>
      <c r="B33" s="169"/>
      <c r="C33" s="169"/>
      <c r="D33" s="169"/>
      <c r="E33" s="17"/>
      <c r="F33" s="17"/>
      <c r="G33" s="17"/>
      <c r="H33" s="17"/>
      <c r="I33" s="17"/>
      <c r="J33" s="17"/>
      <c r="K33" s="17"/>
      <c r="L33" s="3"/>
      <c r="M33" s="166">
        <f>M9</f>
        <v>4</v>
      </c>
      <c r="N33" s="167"/>
      <c r="O33" s="164">
        <f>-O9</f>
        <v>-0.18514861062915866</v>
      </c>
      <c r="P33" s="164"/>
      <c r="Q33" s="164"/>
      <c r="R33" s="164">
        <f>-Q9</f>
        <v>-0.45656400362652455</v>
      </c>
      <c r="S33" s="164"/>
      <c r="T33" s="165"/>
      <c r="U33" s="166">
        <f>U9</f>
        <v>4</v>
      </c>
      <c r="V33" s="167"/>
      <c r="W33" s="164">
        <f>-W9</f>
        <v>-0.18907689823334481</v>
      </c>
      <c r="X33" s="164"/>
      <c r="Y33" s="164"/>
      <c r="Z33" s="164">
        <f>-Y9</f>
        <v>-0.45093349374822539</v>
      </c>
      <c r="AA33" s="164"/>
      <c r="AB33" s="165"/>
      <c r="AC33" s="166">
        <f>AC9</f>
        <v>4</v>
      </c>
      <c r="AD33" s="167"/>
      <c r="AE33" s="164">
        <f>-AE9</f>
        <v>-0.16189008057145657</v>
      </c>
      <c r="AF33" s="164"/>
      <c r="AG33" s="164"/>
      <c r="AH33" s="164">
        <f>-AG9</f>
        <v>-0.4325583761565846</v>
      </c>
      <c r="AI33" s="164"/>
      <c r="AJ33" s="165"/>
      <c r="AK33" s="166">
        <f>AK9</f>
        <v>4</v>
      </c>
      <c r="AL33" s="167"/>
      <c r="AM33" s="164">
        <f>-AM9</f>
        <v>-0.16189008057145657</v>
      </c>
      <c r="AN33" s="164"/>
      <c r="AO33" s="164"/>
      <c r="AP33" s="164">
        <f>-AO9</f>
        <v>-0.4325583761565846</v>
      </c>
      <c r="AQ33" s="164"/>
      <c r="AR33" s="165"/>
      <c r="AS33" s="166">
        <f>AS9</f>
        <v>4</v>
      </c>
      <c r="AT33" s="167"/>
      <c r="AU33" s="164">
        <f>-AU9</f>
        <v>-0.13208733839173936</v>
      </c>
      <c r="AV33" s="164"/>
      <c r="AW33" s="164"/>
      <c r="AX33" s="164">
        <f>-AW9</f>
        <v>-0.41795807865069623</v>
      </c>
      <c r="AY33" s="164"/>
      <c r="AZ33" s="165"/>
    </row>
    <row r="34" spans="1:52" x14ac:dyDescent="0.2">
      <c r="A34" s="168" t="s">
        <v>451</v>
      </c>
      <c r="B34" s="169"/>
      <c r="C34" s="169"/>
      <c r="D34" s="169"/>
      <c r="E34" s="17"/>
      <c r="F34" s="17"/>
      <c r="G34" s="17"/>
      <c r="H34" s="17"/>
      <c r="I34" s="17"/>
      <c r="J34" s="17"/>
      <c r="K34" s="17"/>
      <c r="L34" s="3"/>
      <c r="M34" s="46">
        <v>4</v>
      </c>
      <c r="N34" s="47"/>
      <c r="O34" s="48">
        <f>SQRT(3)*M22*M34*S9/1000</f>
        <v>0</v>
      </c>
      <c r="P34" s="48"/>
      <c r="Q34" s="48"/>
      <c r="R34" s="48">
        <f>SQRT(3)*M22*M34*SIN(ACOS(S9))/1000</f>
        <v>0.24941531628991831</v>
      </c>
      <c r="S34" s="48"/>
      <c r="T34" s="170"/>
      <c r="U34" s="46">
        <v>4</v>
      </c>
      <c r="V34" s="47"/>
      <c r="W34" s="48">
        <f>SQRT(3)*U22*U34*AA9/1000</f>
        <v>0</v>
      </c>
      <c r="X34" s="48"/>
      <c r="Y34" s="48"/>
      <c r="Z34" s="48">
        <f>SQRT(3)*U22*U34*SIN(ACOS(AA9))/1000</f>
        <v>0.24941531628991831</v>
      </c>
      <c r="AA34" s="48"/>
      <c r="AB34" s="170"/>
      <c r="AC34" s="46">
        <v>4</v>
      </c>
      <c r="AD34" s="47"/>
      <c r="AE34" s="48">
        <f>SQRT(3)*AC22*AC34*AI9/1000</f>
        <v>0</v>
      </c>
      <c r="AF34" s="48"/>
      <c r="AG34" s="48"/>
      <c r="AH34" s="48">
        <f>SQRT(3)*AC22*AC34*SIN(ACOS(AI9))/1000</f>
        <v>0.24941531628991831</v>
      </c>
      <c r="AI34" s="48"/>
      <c r="AJ34" s="170"/>
      <c r="AK34" s="46">
        <v>4</v>
      </c>
      <c r="AL34" s="47"/>
      <c r="AM34" s="48">
        <f>SQRT(3)*AK22*AK34*AQ9/1000</f>
        <v>0</v>
      </c>
      <c r="AN34" s="48"/>
      <c r="AO34" s="48"/>
      <c r="AP34" s="48">
        <f>SQRT(3)*AK22*AK34*SIN(ACOS(AQ9))/1000</f>
        <v>0.24941531628991831</v>
      </c>
      <c r="AQ34" s="48"/>
      <c r="AR34" s="170"/>
      <c r="AS34" s="46">
        <v>4</v>
      </c>
      <c r="AT34" s="47"/>
      <c r="AU34" s="48">
        <f>SQRT(3)*AS22*AS34*AY9/1000</f>
        <v>0</v>
      </c>
      <c r="AV34" s="48"/>
      <c r="AW34" s="48"/>
      <c r="AX34" s="48">
        <f>SQRT(3)*AS22*AS34*SIN(ACOS(AY9))/1000</f>
        <v>0.24941531628991831</v>
      </c>
      <c r="AY34" s="48"/>
      <c r="AZ34" s="170"/>
    </row>
    <row r="35" spans="1:52" ht="13.5" thickBot="1" x14ac:dyDescent="0.25">
      <c r="A35" s="177" t="s">
        <v>452</v>
      </c>
      <c r="B35" s="178"/>
      <c r="C35" s="178"/>
      <c r="D35" s="178"/>
      <c r="E35" s="179"/>
      <c r="F35" s="179"/>
      <c r="G35" s="179"/>
      <c r="H35" s="179"/>
      <c r="I35" s="179"/>
      <c r="J35" s="179"/>
      <c r="K35" s="179"/>
      <c r="L35" s="180"/>
      <c r="M35" s="181"/>
      <c r="N35" s="182"/>
      <c r="O35" s="183">
        <f>SUM(O33:Q34)</f>
        <v>-0.18514861062915866</v>
      </c>
      <c r="P35" s="183"/>
      <c r="Q35" s="183"/>
      <c r="R35" s="183">
        <f>SUM(R33:T34)</f>
        <v>-0.20714868733660624</v>
      </c>
      <c r="S35" s="183"/>
      <c r="T35" s="184"/>
      <c r="U35" s="181"/>
      <c r="V35" s="182"/>
      <c r="W35" s="183">
        <f>SUM(W33:Y34)</f>
        <v>-0.18907689823334481</v>
      </c>
      <c r="X35" s="183"/>
      <c r="Y35" s="183"/>
      <c r="Z35" s="183">
        <f>SUM(Z33:AB34)</f>
        <v>-0.20151817745830708</v>
      </c>
      <c r="AA35" s="183"/>
      <c r="AB35" s="184"/>
      <c r="AC35" s="181"/>
      <c r="AD35" s="182"/>
      <c r="AE35" s="183">
        <f>SUM(AE33:AG34)</f>
        <v>-0.16189008057145657</v>
      </c>
      <c r="AF35" s="183"/>
      <c r="AG35" s="183"/>
      <c r="AH35" s="183">
        <f>SUM(AH33:AJ34)</f>
        <v>-0.18314305986666629</v>
      </c>
      <c r="AI35" s="183"/>
      <c r="AJ35" s="184"/>
      <c r="AK35" s="181"/>
      <c r="AL35" s="182"/>
      <c r="AM35" s="183">
        <f>SUM(AM33:AO34)</f>
        <v>-0.16189008057145657</v>
      </c>
      <c r="AN35" s="183"/>
      <c r="AO35" s="183"/>
      <c r="AP35" s="183">
        <f>SUM(AP33:AR34)</f>
        <v>-0.18314305986666629</v>
      </c>
      <c r="AQ35" s="183"/>
      <c r="AR35" s="184"/>
      <c r="AS35" s="181"/>
      <c r="AT35" s="182"/>
      <c r="AU35" s="183">
        <f>SUM(AU33:AW34)</f>
        <v>-0.13208733839173936</v>
      </c>
      <c r="AV35" s="183"/>
      <c r="AW35" s="183"/>
      <c r="AX35" s="183">
        <f>SUM(AX33:AZ34)</f>
        <v>-0.16854276236077792</v>
      </c>
      <c r="AY35" s="183"/>
      <c r="AZ35" s="184"/>
    </row>
    <row r="36" spans="1:52" ht="13.5" thickBot="1" x14ac:dyDescent="0.25">
      <c r="A36" s="185" t="s">
        <v>91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7"/>
      <c r="M36" s="188"/>
      <c r="N36" s="189"/>
      <c r="O36" s="190">
        <f>SUM(O29:Q30)+SUM(O33:Q34)</f>
        <v>-0.29658405126549636</v>
      </c>
      <c r="P36" s="190"/>
      <c r="Q36" s="190"/>
      <c r="R36" s="190">
        <f>SUM(R29:T30)+SUM(R33:T34)</f>
        <v>-0.38182849185790513</v>
      </c>
      <c r="S36" s="190"/>
      <c r="T36" s="191"/>
      <c r="U36" s="188"/>
      <c r="V36" s="189"/>
      <c r="W36" s="190">
        <f>SUM(W29:Y30)+SUM(W33:Y34)</f>
        <v>-0.30149441077072908</v>
      </c>
      <c r="X36" s="190"/>
      <c r="Y36" s="190"/>
      <c r="Z36" s="190">
        <f>SUM(Z29:AB30)+SUM(Z33:AB34)</f>
        <v>-0.374330753165385</v>
      </c>
      <c r="AA36" s="190"/>
      <c r="AB36" s="191"/>
      <c r="AC36" s="188"/>
      <c r="AD36" s="189"/>
      <c r="AE36" s="190">
        <f>SUM(AE29:AG30)+SUM(AE33:AG34)</f>
        <v>-0.27430759310884084</v>
      </c>
      <c r="AF36" s="190"/>
      <c r="AG36" s="190"/>
      <c r="AH36" s="190">
        <f>SUM(AH29:AJ30)+SUM(AH33:AJ34)</f>
        <v>-0.35595563557374421</v>
      </c>
      <c r="AI36" s="190"/>
      <c r="AJ36" s="191"/>
      <c r="AK36" s="188"/>
      <c r="AL36" s="189"/>
      <c r="AM36" s="190">
        <f>SUM(AM29:AO30)+SUM(AM33:AO34)</f>
        <v>-0.27430759310884084</v>
      </c>
      <c r="AN36" s="190"/>
      <c r="AO36" s="190"/>
      <c r="AP36" s="190">
        <f>SUM(AP29:AR30)+SUM(AP33:AR34)</f>
        <v>-0.35595563557374421</v>
      </c>
      <c r="AQ36" s="190"/>
      <c r="AR36" s="191"/>
      <c r="AS36" s="188"/>
      <c r="AT36" s="189"/>
      <c r="AU36" s="190">
        <f>SUM(AU29:AW30)+SUM(AU33:AW34)</f>
        <v>-0.24352277902807706</v>
      </c>
      <c r="AV36" s="190"/>
      <c r="AW36" s="190"/>
      <c r="AX36" s="190">
        <f>SUM(AX29:AZ30)+SUM(AX33:AZ34)</f>
        <v>-0.34322256688207686</v>
      </c>
      <c r="AY36" s="190"/>
      <c r="AZ36" s="191"/>
    </row>
    <row r="37" spans="1:52" x14ac:dyDescent="0.2">
      <c r="A37" s="156" t="s">
        <v>38</v>
      </c>
      <c r="B37" s="157"/>
      <c r="C37" s="157"/>
      <c r="D37" s="157"/>
      <c r="E37" s="158"/>
      <c r="F37" s="158"/>
      <c r="G37" s="158"/>
      <c r="H37" s="158"/>
      <c r="I37" s="158"/>
      <c r="J37" s="158"/>
      <c r="K37" s="158"/>
      <c r="L37" s="159"/>
      <c r="M37" s="160"/>
      <c r="N37" s="161"/>
      <c r="O37" s="162"/>
      <c r="P37" s="162"/>
      <c r="Q37" s="162"/>
      <c r="R37" s="162"/>
      <c r="S37" s="162"/>
      <c r="T37" s="163"/>
      <c r="U37" s="160"/>
      <c r="V37" s="161"/>
      <c r="W37" s="162"/>
      <c r="X37" s="162"/>
      <c r="Y37" s="162"/>
      <c r="Z37" s="162"/>
      <c r="AA37" s="162"/>
      <c r="AB37" s="163"/>
      <c r="AC37" s="160"/>
      <c r="AD37" s="161"/>
      <c r="AE37" s="162"/>
      <c r="AF37" s="162"/>
      <c r="AG37" s="162"/>
      <c r="AH37" s="162"/>
      <c r="AI37" s="162"/>
      <c r="AJ37" s="163"/>
      <c r="AK37" s="160"/>
      <c r="AL37" s="161"/>
      <c r="AM37" s="162"/>
      <c r="AN37" s="162"/>
      <c r="AO37" s="162"/>
      <c r="AP37" s="162"/>
      <c r="AQ37" s="162"/>
      <c r="AR37" s="163"/>
      <c r="AS37" s="160"/>
      <c r="AT37" s="161"/>
      <c r="AU37" s="162"/>
      <c r="AV37" s="162"/>
      <c r="AW37" s="162"/>
      <c r="AX37" s="162"/>
      <c r="AY37" s="162"/>
      <c r="AZ37" s="163"/>
    </row>
    <row r="38" spans="1:52" x14ac:dyDescent="0.2">
      <c r="A38" s="168" t="s">
        <v>39</v>
      </c>
      <c r="B38" s="169"/>
      <c r="C38" s="169"/>
      <c r="D38" s="169"/>
      <c r="E38" s="17"/>
      <c r="F38" s="17"/>
      <c r="G38" s="17"/>
      <c r="H38" s="17"/>
      <c r="I38" s="17"/>
      <c r="J38" s="17"/>
      <c r="K38" s="17"/>
      <c r="L38" s="3"/>
      <c r="M38" s="166">
        <f>M7</f>
        <v>9</v>
      </c>
      <c r="N38" s="167"/>
      <c r="O38" s="164">
        <f>O7</f>
        <v>8.6422409242638665E-2</v>
      </c>
      <c r="P38" s="164"/>
      <c r="Q38" s="164"/>
      <c r="R38" s="164">
        <f>Q7</f>
        <v>4.6645876180964732E-2</v>
      </c>
      <c r="S38" s="164"/>
      <c r="T38" s="165"/>
      <c r="U38" s="166">
        <f>U7</f>
        <v>9</v>
      </c>
      <c r="V38" s="167"/>
      <c r="W38" s="164">
        <f>W7</f>
        <v>8.7404481143685209E-2</v>
      </c>
      <c r="X38" s="164"/>
      <c r="Y38" s="164"/>
      <c r="Z38" s="164">
        <f>Y7</f>
        <v>4.4778647366743772E-2</v>
      </c>
      <c r="AA38" s="164"/>
      <c r="AB38" s="165"/>
      <c r="AC38" s="166">
        <f>AC7</f>
        <v>9</v>
      </c>
      <c r="AD38" s="167"/>
      <c r="AE38" s="164">
        <f>AE7</f>
        <v>8.7404481143685209E-2</v>
      </c>
      <c r="AF38" s="164"/>
      <c r="AG38" s="164"/>
      <c r="AH38" s="164">
        <f>AG7</f>
        <v>4.4778647366743772E-2</v>
      </c>
      <c r="AI38" s="164"/>
      <c r="AJ38" s="165"/>
      <c r="AK38" s="166">
        <f>AK7</f>
        <v>9</v>
      </c>
      <c r="AL38" s="167"/>
      <c r="AM38" s="164">
        <f>AM7</f>
        <v>8.7404481143685209E-2</v>
      </c>
      <c r="AN38" s="164"/>
      <c r="AO38" s="164"/>
      <c r="AP38" s="164">
        <f>AO7</f>
        <v>4.4778647366743772E-2</v>
      </c>
      <c r="AQ38" s="164"/>
      <c r="AR38" s="165"/>
      <c r="AS38" s="166">
        <f>AS7</f>
        <v>9</v>
      </c>
      <c r="AT38" s="167"/>
      <c r="AU38" s="164">
        <f>AU7</f>
        <v>8.6422409242638665E-2</v>
      </c>
      <c r="AV38" s="164"/>
      <c r="AW38" s="164"/>
      <c r="AX38" s="164">
        <f>AW7</f>
        <v>4.6645876180964732E-2</v>
      </c>
      <c r="AY38" s="164"/>
      <c r="AZ38" s="165"/>
    </row>
    <row r="39" spans="1:52" x14ac:dyDescent="0.2">
      <c r="A39" s="168" t="s">
        <v>114</v>
      </c>
      <c r="B39" s="169"/>
      <c r="C39" s="169"/>
      <c r="D39" s="169"/>
      <c r="E39" s="17"/>
      <c r="F39" s="17"/>
      <c r="G39" s="17"/>
      <c r="H39" s="17"/>
      <c r="I39" s="17"/>
      <c r="J39" s="17"/>
      <c r="K39" s="17"/>
      <c r="L39" s="3"/>
      <c r="M39" s="166" t="s">
        <v>96</v>
      </c>
      <c r="N39" s="167"/>
      <c r="O39" s="164">
        <v>0</v>
      </c>
      <c r="P39" s="164"/>
      <c r="Q39" s="164"/>
      <c r="R39" s="164">
        <v>0</v>
      </c>
      <c r="S39" s="164"/>
      <c r="T39" s="165"/>
      <c r="U39" s="166" t="s">
        <v>96</v>
      </c>
      <c r="V39" s="167"/>
      <c r="W39" s="164">
        <v>0</v>
      </c>
      <c r="X39" s="164"/>
      <c r="Y39" s="164"/>
      <c r="Z39" s="164">
        <v>0</v>
      </c>
      <c r="AA39" s="164"/>
      <c r="AB39" s="165"/>
      <c r="AC39" s="166" t="s">
        <v>96</v>
      </c>
      <c r="AD39" s="167"/>
      <c r="AE39" s="164">
        <v>0</v>
      </c>
      <c r="AF39" s="164"/>
      <c r="AG39" s="164"/>
      <c r="AH39" s="164">
        <v>0</v>
      </c>
      <c r="AI39" s="164"/>
      <c r="AJ39" s="165"/>
      <c r="AK39" s="166" t="s">
        <v>96</v>
      </c>
      <c r="AL39" s="167"/>
      <c r="AM39" s="164">
        <v>0</v>
      </c>
      <c r="AN39" s="164"/>
      <c r="AO39" s="164"/>
      <c r="AP39" s="164">
        <v>0</v>
      </c>
      <c r="AQ39" s="164"/>
      <c r="AR39" s="165"/>
      <c r="AS39" s="166" t="s">
        <v>96</v>
      </c>
      <c r="AT39" s="167"/>
      <c r="AU39" s="164">
        <v>0</v>
      </c>
      <c r="AV39" s="164"/>
      <c r="AW39" s="164"/>
      <c r="AX39" s="164">
        <v>0</v>
      </c>
      <c r="AY39" s="164"/>
      <c r="AZ39" s="165"/>
    </row>
    <row r="40" spans="1:52" x14ac:dyDescent="0.2">
      <c r="A40" s="168" t="s">
        <v>453</v>
      </c>
      <c r="B40" s="169"/>
      <c r="C40" s="169"/>
      <c r="D40" s="169"/>
      <c r="E40" s="17"/>
      <c r="F40" s="17"/>
      <c r="G40" s="17"/>
      <c r="H40" s="17"/>
      <c r="I40" s="17"/>
      <c r="J40" s="17"/>
      <c r="K40" s="17"/>
      <c r="L40" s="3"/>
      <c r="M40" s="46">
        <v>0</v>
      </c>
      <c r="N40" s="47"/>
      <c r="O40" s="48">
        <f>-SQRT(3)*M23*M40*S7/1000</f>
        <v>0</v>
      </c>
      <c r="P40" s="48"/>
      <c r="Q40" s="48"/>
      <c r="R40" s="48">
        <f>-SQRT(3)*M23*M40*SIN(ACOS(S7))/1000</f>
        <v>0</v>
      </c>
      <c r="S40" s="48"/>
      <c r="T40" s="170"/>
      <c r="U40" s="46">
        <v>0</v>
      </c>
      <c r="V40" s="47"/>
      <c r="W40" s="48">
        <f>-SQRT(3)*U23*U40*AA7/1000</f>
        <v>0</v>
      </c>
      <c r="X40" s="48"/>
      <c r="Y40" s="48"/>
      <c r="Z40" s="48">
        <f>-SQRT(3)*U23*U40*SIN(ACOS(AA7))/1000</f>
        <v>0</v>
      </c>
      <c r="AA40" s="48"/>
      <c r="AB40" s="170"/>
      <c r="AC40" s="46">
        <v>0</v>
      </c>
      <c r="AD40" s="47"/>
      <c r="AE40" s="48">
        <f>-SQRT(3)*AC23*AC40*AI7/1000</f>
        <v>0</v>
      </c>
      <c r="AF40" s="48"/>
      <c r="AG40" s="48"/>
      <c r="AH40" s="48">
        <f>-SQRT(3)*AC23*AC40*SIN(ACOS(AI7))/1000</f>
        <v>0</v>
      </c>
      <c r="AI40" s="48"/>
      <c r="AJ40" s="170"/>
      <c r="AK40" s="46">
        <v>0</v>
      </c>
      <c r="AL40" s="47"/>
      <c r="AM40" s="48">
        <f>-SQRT(3)*AK23*AK40*AQ7/1000</f>
        <v>0</v>
      </c>
      <c r="AN40" s="48"/>
      <c r="AO40" s="48"/>
      <c r="AP40" s="48">
        <f>-SQRT(3)*AK23*AK40*SIN(ACOS(AQ7))/1000</f>
        <v>0</v>
      </c>
      <c r="AQ40" s="48"/>
      <c r="AR40" s="170"/>
      <c r="AS40" s="46">
        <v>0</v>
      </c>
      <c r="AT40" s="47"/>
      <c r="AU40" s="48">
        <f>-SQRT(3)*AS23*AS40*AY7/1000</f>
        <v>0</v>
      </c>
      <c r="AV40" s="48"/>
      <c r="AW40" s="48"/>
      <c r="AX40" s="48">
        <f>-SQRT(3)*AS23*AS40*SIN(ACOS(AY7))/1000</f>
        <v>0</v>
      </c>
      <c r="AY40" s="48"/>
      <c r="AZ40" s="170"/>
    </row>
    <row r="41" spans="1:52" ht="13.5" thickBot="1" x14ac:dyDescent="0.25">
      <c r="A41" s="171" t="s">
        <v>40</v>
      </c>
      <c r="B41" s="172"/>
      <c r="C41" s="172"/>
      <c r="D41" s="172"/>
      <c r="E41" s="173"/>
      <c r="F41" s="173"/>
      <c r="G41" s="173"/>
      <c r="H41" s="173"/>
      <c r="I41" s="173"/>
      <c r="J41" s="173"/>
      <c r="K41" s="173"/>
      <c r="L41" s="174"/>
      <c r="M41" s="84"/>
      <c r="N41" s="175"/>
      <c r="O41" s="82">
        <f>SUM(O38:Q40)</f>
        <v>8.6422409242638665E-2</v>
      </c>
      <c r="P41" s="82"/>
      <c r="Q41" s="82"/>
      <c r="R41" s="82">
        <f>SUM(R38:T40)</f>
        <v>4.6645876180964732E-2</v>
      </c>
      <c r="S41" s="82"/>
      <c r="T41" s="176"/>
      <c r="U41" s="84"/>
      <c r="V41" s="175"/>
      <c r="W41" s="82">
        <f>SUM(W38:Y40)</f>
        <v>8.7404481143685209E-2</v>
      </c>
      <c r="X41" s="82"/>
      <c r="Y41" s="82"/>
      <c r="Z41" s="82">
        <f>SUM(Z38:AB40)</f>
        <v>4.4778647366743772E-2</v>
      </c>
      <c r="AA41" s="82"/>
      <c r="AB41" s="176"/>
      <c r="AC41" s="84"/>
      <c r="AD41" s="175"/>
      <c r="AE41" s="82">
        <f>SUM(AE38:AG40)</f>
        <v>8.7404481143685209E-2</v>
      </c>
      <c r="AF41" s="82"/>
      <c r="AG41" s="82"/>
      <c r="AH41" s="82">
        <f>SUM(AH38:AJ40)</f>
        <v>4.4778647366743772E-2</v>
      </c>
      <c r="AI41" s="82"/>
      <c r="AJ41" s="176"/>
      <c r="AK41" s="84"/>
      <c r="AL41" s="175"/>
      <c r="AM41" s="82">
        <f>SUM(AM38:AO40)</f>
        <v>8.7404481143685209E-2</v>
      </c>
      <c r="AN41" s="82"/>
      <c r="AO41" s="82"/>
      <c r="AP41" s="82">
        <f>SUM(AP38:AR40)</f>
        <v>4.4778647366743772E-2</v>
      </c>
      <c r="AQ41" s="82"/>
      <c r="AR41" s="176"/>
      <c r="AS41" s="84"/>
      <c r="AT41" s="175"/>
      <c r="AU41" s="82">
        <f>SUM(AU38:AW40)</f>
        <v>8.6422409242638665E-2</v>
      </c>
      <c r="AV41" s="82"/>
      <c r="AW41" s="82"/>
      <c r="AX41" s="82">
        <f>SUM(AX38:AZ40)</f>
        <v>4.6645876180964732E-2</v>
      </c>
      <c r="AY41" s="82"/>
      <c r="AZ41" s="176"/>
    </row>
    <row r="42" spans="1:52" x14ac:dyDescent="0.2">
      <c r="A42" s="156" t="s">
        <v>41</v>
      </c>
      <c r="B42" s="157"/>
      <c r="C42" s="157"/>
      <c r="D42" s="157"/>
      <c r="E42" s="158"/>
      <c r="F42" s="158"/>
      <c r="G42" s="158"/>
      <c r="H42" s="158"/>
      <c r="I42" s="158"/>
      <c r="J42" s="158"/>
      <c r="K42" s="158"/>
      <c r="L42" s="159"/>
      <c r="M42" s="160"/>
      <c r="N42" s="161"/>
      <c r="O42" s="162"/>
      <c r="P42" s="162"/>
      <c r="Q42" s="162"/>
      <c r="R42" s="162"/>
      <c r="S42" s="162"/>
      <c r="T42" s="163"/>
      <c r="U42" s="160"/>
      <c r="V42" s="161"/>
      <c r="W42" s="162"/>
      <c r="X42" s="162"/>
      <c r="Y42" s="162"/>
      <c r="Z42" s="162"/>
      <c r="AA42" s="162"/>
      <c r="AB42" s="163"/>
      <c r="AC42" s="160"/>
      <c r="AD42" s="161"/>
      <c r="AE42" s="162"/>
      <c r="AF42" s="162"/>
      <c r="AG42" s="162"/>
      <c r="AH42" s="162"/>
      <c r="AI42" s="162"/>
      <c r="AJ42" s="163"/>
      <c r="AK42" s="160"/>
      <c r="AL42" s="161"/>
      <c r="AM42" s="162"/>
      <c r="AN42" s="162"/>
      <c r="AO42" s="162"/>
      <c r="AP42" s="162"/>
      <c r="AQ42" s="162"/>
      <c r="AR42" s="163"/>
      <c r="AS42" s="160"/>
      <c r="AT42" s="161"/>
      <c r="AU42" s="162"/>
      <c r="AV42" s="162"/>
      <c r="AW42" s="162"/>
      <c r="AX42" s="162"/>
      <c r="AY42" s="162"/>
      <c r="AZ42" s="163"/>
    </row>
    <row r="43" spans="1:52" x14ac:dyDescent="0.2">
      <c r="A43" s="168" t="s">
        <v>42</v>
      </c>
      <c r="B43" s="169"/>
      <c r="C43" s="169"/>
      <c r="D43" s="169"/>
      <c r="E43" s="17"/>
      <c r="F43" s="17"/>
      <c r="G43" s="17"/>
      <c r="H43" s="17"/>
      <c r="I43" s="17"/>
      <c r="J43" s="17"/>
      <c r="K43" s="17"/>
      <c r="L43" s="3"/>
      <c r="M43" s="166">
        <f>M10</f>
        <v>18</v>
      </c>
      <c r="N43" s="167"/>
      <c r="O43" s="164">
        <f>O10</f>
        <v>0.15909580016340533</v>
      </c>
      <c r="P43" s="164"/>
      <c r="Q43" s="164"/>
      <c r="R43" s="164">
        <f>Q10</f>
        <v>0.11518336992089542</v>
      </c>
      <c r="S43" s="164"/>
      <c r="T43" s="165"/>
      <c r="U43" s="166">
        <f>U10</f>
        <v>18</v>
      </c>
      <c r="V43" s="167"/>
      <c r="W43" s="164">
        <f>W10</f>
        <v>0.16302408776759147</v>
      </c>
      <c r="X43" s="164"/>
      <c r="Y43" s="164"/>
      <c r="Z43" s="164">
        <f>Y10</f>
        <v>0.10955286004259623</v>
      </c>
      <c r="AA43" s="164"/>
      <c r="AB43" s="165"/>
      <c r="AC43" s="166">
        <f>AC10</f>
        <v>15</v>
      </c>
      <c r="AD43" s="167"/>
      <c r="AE43" s="164">
        <f>AE10</f>
        <v>0.13585340647299288</v>
      </c>
      <c r="AF43" s="164"/>
      <c r="AG43" s="164"/>
      <c r="AH43" s="164">
        <f>AG10</f>
        <v>9.1294050035496857E-2</v>
      </c>
      <c r="AI43" s="164"/>
      <c r="AJ43" s="165"/>
      <c r="AK43" s="166">
        <f>AK10</f>
        <v>15</v>
      </c>
      <c r="AL43" s="167"/>
      <c r="AM43" s="164">
        <f>AM10</f>
        <v>0.13585340647299288</v>
      </c>
      <c r="AN43" s="164"/>
      <c r="AO43" s="164"/>
      <c r="AP43" s="164">
        <f>AO10</f>
        <v>9.1294050035496857E-2</v>
      </c>
      <c r="AQ43" s="164"/>
      <c r="AR43" s="165"/>
      <c r="AS43" s="166">
        <f>AS10</f>
        <v>12</v>
      </c>
      <c r="AT43" s="167"/>
      <c r="AU43" s="164">
        <f>AU10</f>
        <v>0.10606386677560356</v>
      </c>
      <c r="AV43" s="164"/>
      <c r="AW43" s="164"/>
      <c r="AX43" s="164">
        <f>AW10</f>
        <v>7.6788913280596949E-2</v>
      </c>
      <c r="AY43" s="164"/>
      <c r="AZ43" s="165"/>
    </row>
    <row r="44" spans="1:52" x14ac:dyDescent="0.2">
      <c r="A44" s="168" t="s">
        <v>118</v>
      </c>
      <c r="B44" s="169"/>
      <c r="C44" s="169"/>
      <c r="D44" s="169"/>
      <c r="E44" s="17"/>
      <c r="F44" s="17"/>
      <c r="G44" s="17"/>
      <c r="H44" s="17"/>
      <c r="I44" s="17"/>
      <c r="J44" s="17"/>
      <c r="K44" s="17"/>
      <c r="L44" s="3"/>
      <c r="M44" s="166" t="s">
        <v>96</v>
      </c>
      <c r="N44" s="167"/>
      <c r="O44" s="164">
        <v>0</v>
      </c>
      <c r="P44" s="164"/>
      <c r="Q44" s="164"/>
      <c r="R44" s="164">
        <v>0</v>
      </c>
      <c r="S44" s="164"/>
      <c r="T44" s="165"/>
      <c r="U44" s="166" t="s">
        <v>96</v>
      </c>
      <c r="V44" s="167"/>
      <c r="W44" s="164">
        <v>0</v>
      </c>
      <c r="X44" s="164"/>
      <c r="Y44" s="164"/>
      <c r="Z44" s="164">
        <v>0</v>
      </c>
      <c r="AA44" s="164"/>
      <c r="AB44" s="165"/>
      <c r="AC44" s="166" t="s">
        <v>96</v>
      </c>
      <c r="AD44" s="167"/>
      <c r="AE44" s="164">
        <v>0</v>
      </c>
      <c r="AF44" s="164"/>
      <c r="AG44" s="164"/>
      <c r="AH44" s="164">
        <v>0</v>
      </c>
      <c r="AI44" s="164"/>
      <c r="AJ44" s="165"/>
      <c r="AK44" s="166" t="s">
        <v>96</v>
      </c>
      <c r="AL44" s="167"/>
      <c r="AM44" s="164">
        <v>0</v>
      </c>
      <c r="AN44" s="164"/>
      <c r="AO44" s="164"/>
      <c r="AP44" s="164">
        <v>0</v>
      </c>
      <c r="AQ44" s="164"/>
      <c r="AR44" s="165"/>
      <c r="AS44" s="166" t="s">
        <v>96</v>
      </c>
      <c r="AT44" s="167"/>
      <c r="AU44" s="164">
        <v>0</v>
      </c>
      <c r="AV44" s="164"/>
      <c r="AW44" s="164"/>
      <c r="AX44" s="164">
        <v>0</v>
      </c>
      <c r="AY44" s="164"/>
      <c r="AZ44" s="165"/>
    </row>
    <row r="45" spans="1:52" x14ac:dyDescent="0.2">
      <c r="A45" s="168" t="s">
        <v>454</v>
      </c>
      <c r="B45" s="169"/>
      <c r="C45" s="169"/>
      <c r="D45" s="169"/>
      <c r="E45" s="17"/>
      <c r="F45" s="17"/>
      <c r="G45" s="17"/>
      <c r="H45" s="17"/>
      <c r="I45" s="17"/>
      <c r="J45" s="17"/>
      <c r="K45" s="17"/>
      <c r="L45" s="3"/>
      <c r="M45" s="46">
        <v>10</v>
      </c>
      <c r="N45" s="47"/>
      <c r="O45" s="48">
        <f>-SQRT(3)*M24*M45*S10/1000</f>
        <v>-8.8386555646336296E-2</v>
      </c>
      <c r="P45" s="48"/>
      <c r="Q45" s="48"/>
      <c r="R45" s="48">
        <f>-SQRT(3)*M24*M45*SIN(ACOS(S10))/1000</f>
        <v>-6.3990761067164129E-2</v>
      </c>
      <c r="S45" s="48"/>
      <c r="T45" s="170"/>
      <c r="U45" s="46">
        <v>10</v>
      </c>
      <c r="V45" s="47"/>
      <c r="W45" s="48">
        <f>-SQRT(3)*U24*U45*AA10/1000</f>
        <v>-9.0568937648661932E-2</v>
      </c>
      <c r="X45" s="48"/>
      <c r="Y45" s="48"/>
      <c r="Z45" s="48">
        <f>-SQRT(3)*U24*U45*SIN(ACOS(AA10))/1000</f>
        <v>-6.0862700023664576E-2</v>
      </c>
      <c r="AA45" s="48"/>
      <c r="AB45" s="170"/>
      <c r="AC45" s="46">
        <v>10</v>
      </c>
      <c r="AD45" s="47"/>
      <c r="AE45" s="48">
        <f>-SQRT(3)*AC24*AC45*AI10/1000</f>
        <v>-9.0568937648661932E-2</v>
      </c>
      <c r="AF45" s="48"/>
      <c r="AG45" s="48"/>
      <c r="AH45" s="48">
        <f>-SQRT(3)*AC24*AC45*SIN(ACOS(AI10))/1000</f>
        <v>-6.0862700023664576E-2</v>
      </c>
      <c r="AI45" s="48"/>
      <c r="AJ45" s="170"/>
      <c r="AK45" s="46">
        <v>8</v>
      </c>
      <c r="AL45" s="47"/>
      <c r="AM45" s="48">
        <f>-SQRT(3)*AK24*AK45*AQ10/1000</f>
        <v>-7.2455150118929543E-2</v>
      </c>
      <c r="AN45" s="48"/>
      <c r="AO45" s="48"/>
      <c r="AP45" s="48">
        <f>-SQRT(3)*AK24*AK45*SIN(ACOS(AQ10))/1000</f>
        <v>-4.8690160018931658E-2</v>
      </c>
      <c r="AQ45" s="48"/>
      <c r="AR45" s="170"/>
      <c r="AS45" s="46">
        <v>10</v>
      </c>
      <c r="AT45" s="47"/>
      <c r="AU45" s="48">
        <f>-SQRT(3)*AS24*AS45*AY10/1000</f>
        <v>-8.8386555646336296E-2</v>
      </c>
      <c r="AV45" s="48"/>
      <c r="AW45" s="48"/>
      <c r="AX45" s="48">
        <f>-SQRT(3)*AS24*AS45*SIN(ACOS(AY10))/1000</f>
        <v>-6.3990761067164129E-2</v>
      </c>
      <c r="AY45" s="48"/>
      <c r="AZ45" s="170"/>
    </row>
    <row r="46" spans="1:52" x14ac:dyDescent="0.2">
      <c r="A46" s="168" t="s">
        <v>455</v>
      </c>
      <c r="B46" s="169"/>
      <c r="C46" s="169"/>
      <c r="D46" s="169"/>
      <c r="E46" s="17">
        <v>48.5</v>
      </c>
      <c r="F46" s="17">
        <v>0.5</v>
      </c>
      <c r="G46" s="17">
        <v>49</v>
      </c>
      <c r="H46" s="17">
        <v>20</v>
      </c>
      <c r="I46" s="17"/>
      <c r="J46" s="17"/>
      <c r="K46" s="17"/>
      <c r="L46" s="3"/>
      <c r="M46" s="46">
        <v>10</v>
      </c>
      <c r="N46" s="47"/>
      <c r="O46" s="48">
        <f>-SQRT(3)*M24*M46*S10/1000</f>
        <v>-8.8386555646336296E-2</v>
      </c>
      <c r="P46" s="48"/>
      <c r="Q46" s="48"/>
      <c r="R46" s="48">
        <f>-SQRT(3)*M24*M46*SIN(ACOS(S10))/1000</f>
        <v>-6.3990761067164129E-2</v>
      </c>
      <c r="S46" s="48"/>
      <c r="T46" s="170"/>
      <c r="U46" s="46">
        <v>15</v>
      </c>
      <c r="V46" s="47"/>
      <c r="W46" s="48">
        <f>-SQRT(3)*U24*U46*AA10/1000</f>
        <v>-0.13585340647299288</v>
      </c>
      <c r="X46" s="48"/>
      <c r="Y46" s="48"/>
      <c r="Z46" s="48">
        <f>-SQRT(3)*U24*U46*SIN(ACOS(AA10))/1000</f>
        <v>-9.1294050035496857E-2</v>
      </c>
      <c r="AA46" s="48"/>
      <c r="AB46" s="170"/>
      <c r="AC46" s="46">
        <v>10</v>
      </c>
      <c r="AD46" s="47"/>
      <c r="AE46" s="48">
        <f>-SQRT(3)*AC24*AC46*AI10/1000</f>
        <v>-9.0568937648661932E-2</v>
      </c>
      <c r="AF46" s="48"/>
      <c r="AG46" s="48"/>
      <c r="AH46" s="48">
        <f>-SQRT(3)*AC24*AC46*SIN(ACOS(AI10))/1000</f>
        <v>-6.0862700023664576E-2</v>
      </c>
      <c r="AI46" s="48"/>
      <c r="AJ46" s="170"/>
      <c r="AK46" s="46">
        <v>10</v>
      </c>
      <c r="AL46" s="47"/>
      <c r="AM46" s="48">
        <f>-SQRT(3)*AK24*AK46*AQ10/1000</f>
        <v>-9.0568937648661932E-2</v>
      </c>
      <c r="AN46" s="48"/>
      <c r="AO46" s="48"/>
      <c r="AP46" s="48">
        <f>-SQRT(3)*AK24*AK46*SIN(ACOS(AQ10))/1000</f>
        <v>-6.0862700023664576E-2</v>
      </c>
      <c r="AQ46" s="48"/>
      <c r="AR46" s="170"/>
      <c r="AS46" s="46">
        <v>10</v>
      </c>
      <c r="AT46" s="47"/>
      <c r="AU46" s="48">
        <f>-SQRT(3)*AS24*AS46*AY10/1000</f>
        <v>-8.8386555646336296E-2</v>
      </c>
      <c r="AV46" s="48"/>
      <c r="AW46" s="48"/>
      <c r="AX46" s="48">
        <f>-SQRT(3)*AS24*AS46*SIN(ACOS(AY10))/1000</f>
        <v>-6.3990761067164129E-2</v>
      </c>
      <c r="AY46" s="48"/>
      <c r="AZ46" s="170"/>
    </row>
    <row r="47" spans="1:52" x14ac:dyDescent="0.2">
      <c r="A47" s="168" t="s">
        <v>456</v>
      </c>
      <c r="B47" s="169"/>
      <c r="C47" s="169"/>
      <c r="D47" s="169"/>
      <c r="E47" s="17"/>
      <c r="F47" s="17"/>
      <c r="G47" s="17"/>
      <c r="H47" s="17"/>
      <c r="I47" s="17"/>
      <c r="J47" s="17"/>
      <c r="K47" s="17"/>
      <c r="L47" s="3"/>
      <c r="M47" s="46">
        <v>0</v>
      </c>
      <c r="N47" s="47"/>
      <c r="O47" s="48">
        <f>-SQRT(3)*M24*M47*S10/1000</f>
        <v>0</v>
      </c>
      <c r="P47" s="48"/>
      <c r="Q47" s="48"/>
      <c r="R47" s="48">
        <f>-SQRT(3)*M24*M47*SIN(ACOS(S10))/1000</f>
        <v>0</v>
      </c>
      <c r="S47" s="48"/>
      <c r="T47" s="170"/>
      <c r="U47" s="46">
        <v>0</v>
      </c>
      <c r="V47" s="47"/>
      <c r="W47" s="48">
        <f>-SQRT(3)*U24*U47*AA10/1000</f>
        <v>0</v>
      </c>
      <c r="X47" s="48"/>
      <c r="Y47" s="48"/>
      <c r="Z47" s="48">
        <f>-SQRT(3)*U24*U47*SIN(ACOS(AA10))/1000</f>
        <v>0</v>
      </c>
      <c r="AA47" s="48"/>
      <c r="AB47" s="170"/>
      <c r="AC47" s="46">
        <v>0</v>
      </c>
      <c r="AD47" s="47"/>
      <c r="AE47" s="48">
        <f>-SQRT(3)*AC24*AC47*AI10/1000</f>
        <v>0</v>
      </c>
      <c r="AF47" s="48"/>
      <c r="AG47" s="48"/>
      <c r="AH47" s="48">
        <f>-SQRT(3)*AC24*AC47*SIN(ACOS(AI10))/1000</f>
        <v>0</v>
      </c>
      <c r="AI47" s="48"/>
      <c r="AJ47" s="170"/>
      <c r="AK47" s="46">
        <v>0</v>
      </c>
      <c r="AL47" s="47"/>
      <c r="AM47" s="48">
        <f>-SQRT(3)*AK24*AK47*AQ10/1000</f>
        <v>0</v>
      </c>
      <c r="AN47" s="48"/>
      <c r="AO47" s="48"/>
      <c r="AP47" s="48">
        <f>-SQRT(3)*AK24*AK47*SIN(ACOS(AQ10))/1000</f>
        <v>0</v>
      </c>
      <c r="AQ47" s="48"/>
      <c r="AR47" s="170"/>
      <c r="AS47" s="46">
        <v>0</v>
      </c>
      <c r="AT47" s="47"/>
      <c r="AU47" s="48">
        <f>-SQRT(3)*AS24*AS47*AY10/1000</f>
        <v>0</v>
      </c>
      <c r="AV47" s="48"/>
      <c r="AW47" s="48"/>
      <c r="AX47" s="48">
        <f>-SQRT(3)*AS24*AS47*SIN(ACOS(AY10))/1000</f>
        <v>0</v>
      </c>
      <c r="AY47" s="48"/>
      <c r="AZ47" s="170"/>
    </row>
    <row r="48" spans="1:52" x14ac:dyDescent="0.2">
      <c r="A48" s="168" t="s">
        <v>457</v>
      </c>
      <c r="B48" s="169"/>
      <c r="C48" s="169"/>
      <c r="D48" s="169"/>
      <c r="E48" s="17"/>
      <c r="F48" s="17"/>
      <c r="G48" s="17"/>
      <c r="H48" s="17"/>
      <c r="I48" s="17"/>
      <c r="J48" s="17"/>
      <c r="K48" s="17"/>
      <c r="L48" s="3"/>
      <c r="M48" s="46">
        <v>0</v>
      </c>
      <c r="N48" s="47"/>
      <c r="O48" s="48">
        <f>-SQRT(3)*M24*M48*S10/1000</f>
        <v>0</v>
      </c>
      <c r="P48" s="48"/>
      <c r="Q48" s="48"/>
      <c r="R48" s="48">
        <f>-SQRT(3)*M24*M48*SIN(ACOS(S10))/1000</f>
        <v>0</v>
      </c>
      <c r="S48" s="48"/>
      <c r="T48" s="170"/>
      <c r="U48" s="46">
        <v>0</v>
      </c>
      <c r="V48" s="47"/>
      <c r="W48" s="48">
        <f>-SQRT(3)*U24*U48*AA10/1000</f>
        <v>0</v>
      </c>
      <c r="X48" s="48"/>
      <c r="Y48" s="48"/>
      <c r="Z48" s="48">
        <f>-SQRT(3)*U24*U48*SIN(ACOS(AA10))/1000</f>
        <v>0</v>
      </c>
      <c r="AA48" s="48"/>
      <c r="AB48" s="170"/>
      <c r="AC48" s="46">
        <v>0</v>
      </c>
      <c r="AD48" s="47"/>
      <c r="AE48" s="48">
        <f>-SQRT(3)*AC24*AC48*AI10/1000</f>
        <v>0</v>
      </c>
      <c r="AF48" s="48"/>
      <c r="AG48" s="48"/>
      <c r="AH48" s="48">
        <f>-SQRT(3)*AC24*AC48*SIN(ACOS(AI10))/1000</f>
        <v>0</v>
      </c>
      <c r="AI48" s="48"/>
      <c r="AJ48" s="170"/>
      <c r="AK48" s="46">
        <v>0</v>
      </c>
      <c r="AL48" s="47"/>
      <c r="AM48" s="48">
        <f>-SQRT(3)*AK24*AK48*AQ10/1000</f>
        <v>0</v>
      </c>
      <c r="AN48" s="48"/>
      <c r="AO48" s="48"/>
      <c r="AP48" s="48">
        <f>-SQRT(3)*AK24*AK48*SIN(ACOS(AQ10))/1000</f>
        <v>0</v>
      </c>
      <c r="AQ48" s="48"/>
      <c r="AR48" s="170"/>
      <c r="AS48" s="46">
        <v>0</v>
      </c>
      <c r="AT48" s="47"/>
      <c r="AU48" s="48">
        <f>-SQRT(3)*AS24*AS48*AY10/1000</f>
        <v>0</v>
      </c>
      <c r="AV48" s="48"/>
      <c r="AW48" s="48"/>
      <c r="AX48" s="48">
        <f>-SQRT(3)*AS24*AS48*SIN(ACOS(AY10))/1000</f>
        <v>0</v>
      </c>
      <c r="AY48" s="48"/>
      <c r="AZ48" s="170"/>
    </row>
    <row r="49" spans="1:52" ht="13.5" thickBot="1" x14ac:dyDescent="0.25">
      <c r="A49" s="177" t="s">
        <v>43</v>
      </c>
      <c r="B49" s="178"/>
      <c r="C49" s="178"/>
      <c r="D49" s="178"/>
      <c r="E49" s="179"/>
      <c r="F49" s="179"/>
      <c r="G49" s="179"/>
      <c r="H49" s="179"/>
      <c r="I49" s="179"/>
      <c r="J49" s="179"/>
      <c r="K49" s="179"/>
      <c r="L49" s="180"/>
      <c r="M49" s="181"/>
      <c r="N49" s="182"/>
      <c r="O49" s="183">
        <f>SUM(O43:Q48)</f>
        <v>-1.7677311129267265E-2</v>
      </c>
      <c r="P49" s="183"/>
      <c r="Q49" s="183"/>
      <c r="R49" s="183">
        <f>SUM(R43:T48)</f>
        <v>-1.2798152213432834E-2</v>
      </c>
      <c r="S49" s="183"/>
      <c r="T49" s="184"/>
      <c r="U49" s="181"/>
      <c r="V49" s="182"/>
      <c r="W49" s="183">
        <f>SUM(W43:Y48)</f>
        <v>-6.3398256354063334E-2</v>
      </c>
      <c r="X49" s="183"/>
      <c r="Y49" s="183"/>
      <c r="Z49" s="183">
        <f>SUM(Z43:AB48)</f>
        <v>-4.2603890016565199E-2</v>
      </c>
      <c r="AA49" s="183"/>
      <c r="AB49" s="184"/>
      <c r="AC49" s="181"/>
      <c r="AD49" s="182"/>
      <c r="AE49" s="183">
        <f>SUM(AE43:AG48)</f>
        <v>-4.5284468824330987E-2</v>
      </c>
      <c r="AF49" s="183"/>
      <c r="AG49" s="183"/>
      <c r="AH49" s="183">
        <f>SUM(AH43:AJ48)</f>
        <v>-3.0431350011832295E-2</v>
      </c>
      <c r="AI49" s="183"/>
      <c r="AJ49" s="184"/>
      <c r="AK49" s="181"/>
      <c r="AL49" s="182"/>
      <c r="AM49" s="183">
        <f>SUM(AM43:AO48)</f>
        <v>-2.7170681294598598E-2</v>
      </c>
      <c r="AN49" s="183"/>
      <c r="AO49" s="183"/>
      <c r="AP49" s="183">
        <f>SUM(AP43:AR48)</f>
        <v>-1.8258810007099377E-2</v>
      </c>
      <c r="AQ49" s="183"/>
      <c r="AR49" s="184"/>
      <c r="AS49" s="181"/>
      <c r="AT49" s="182"/>
      <c r="AU49" s="183">
        <f>SUM(AU43:AW48)</f>
        <v>-7.0709244517069031E-2</v>
      </c>
      <c r="AV49" s="183"/>
      <c r="AW49" s="183"/>
      <c r="AX49" s="183">
        <f>SUM(AX43:AZ48)</f>
        <v>-5.1192608853731308E-2</v>
      </c>
      <c r="AY49" s="183"/>
      <c r="AZ49" s="184"/>
    </row>
    <row r="50" spans="1:52" ht="13.5" thickBot="1" x14ac:dyDescent="0.25">
      <c r="A50" s="185" t="s">
        <v>44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7"/>
      <c r="M50" s="188"/>
      <c r="N50" s="189"/>
      <c r="O50" s="190">
        <f>SUM(O38:Q40)+SUM(O43:Q48)</f>
        <v>6.87450981133714E-2</v>
      </c>
      <c r="P50" s="190"/>
      <c r="Q50" s="190"/>
      <c r="R50" s="190">
        <f>SUM(R38:T40)+SUM(R43:T48)</f>
        <v>3.3847723967531898E-2</v>
      </c>
      <c r="S50" s="190"/>
      <c r="T50" s="191"/>
      <c r="U50" s="188"/>
      <c r="V50" s="189"/>
      <c r="W50" s="190">
        <f>SUM(W38:Y40)+SUM(W43:Y48)</f>
        <v>2.4006224789621874E-2</v>
      </c>
      <c r="X50" s="190"/>
      <c r="Y50" s="190"/>
      <c r="Z50" s="190">
        <f>SUM(Z38:AB40)+SUM(Z43:AB48)</f>
        <v>2.174757350178573E-3</v>
      </c>
      <c r="AA50" s="190"/>
      <c r="AB50" s="191"/>
      <c r="AC50" s="188"/>
      <c r="AD50" s="189"/>
      <c r="AE50" s="190">
        <f>SUM(AE38:AG40)+SUM(AE43:AG48)</f>
        <v>4.2120012319354222E-2</v>
      </c>
      <c r="AF50" s="190"/>
      <c r="AG50" s="190"/>
      <c r="AH50" s="190">
        <f>SUM(AH38:AJ40)+SUM(AH43:AJ48)</f>
        <v>1.4347297354911477E-2</v>
      </c>
      <c r="AI50" s="190"/>
      <c r="AJ50" s="191"/>
      <c r="AK50" s="188"/>
      <c r="AL50" s="189"/>
      <c r="AM50" s="190">
        <f>SUM(AM38:AO40)+SUM(AM43:AO48)</f>
        <v>6.0233799849086611E-2</v>
      </c>
      <c r="AN50" s="190"/>
      <c r="AO50" s="190"/>
      <c r="AP50" s="190">
        <f>SUM(AP38:AR40)+SUM(AP43:AR48)</f>
        <v>2.6519837359644395E-2</v>
      </c>
      <c r="AQ50" s="190"/>
      <c r="AR50" s="191"/>
      <c r="AS50" s="188"/>
      <c r="AT50" s="189"/>
      <c r="AU50" s="190">
        <f>SUM(AU38:AW40)+SUM(AU43:AW48)</f>
        <v>1.5713164725569634E-2</v>
      </c>
      <c r="AV50" s="190"/>
      <c r="AW50" s="190"/>
      <c r="AX50" s="190">
        <f>SUM(AX38:AZ40)+SUM(AX43:AZ48)</f>
        <v>-4.5467326727665763E-3</v>
      </c>
      <c r="AY50" s="190"/>
      <c r="AZ50" s="191"/>
    </row>
    <row r="51" spans="1:52" ht="13.5" thickBot="1" x14ac:dyDescent="0.25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</row>
    <row r="52" spans="1:52" ht="13.5" thickBot="1" x14ac:dyDescent="0.25">
      <c r="A52" s="195" t="s">
        <v>45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7"/>
      <c r="M52" s="192" t="s">
        <v>111</v>
      </c>
      <c r="N52" s="193"/>
      <c r="O52" s="193"/>
      <c r="P52" s="193"/>
      <c r="Q52" s="193"/>
      <c r="R52" s="193"/>
      <c r="S52" s="193"/>
      <c r="T52" s="194"/>
      <c r="U52" s="192" t="s">
        <v>458</v>
      </c>
      <c r="V52" s="193"/>
      <c r="W52" s="193"/>
      <c r="X52" s="193"/>
      <c r="Y52" s="193"/>
      <c r="Z52" s="193"/>
      <c r="AA52" s="193"/>
      <c r="AB52" s="194"/>
      <c r="AC52" s="192"/>
      <c r="AD52" s="193"/>
      <c r="AE52" s="193"/>
      <c r="AF52" s="193"/>
      <c r="AG52" s="193"/>
      <c r="AH52" s="193"/>
      <c r="AI52" s="193"/>
      <c r="AJ52" s="194"/>
      <c r="AK52" s="192"/>
      <c r="AL52" s="193"/>
      <c r="AM52" s="193"/>
      <c r="AN52" s="193"/>
      <c r="AO52" s="193"/>
      <c r="AP52" s="193"/>
      <c r="AQ52" s="193"/>
      <c r="AR52" s="194"/>
      <c r="AS52" s="192"/>
      <c r="AT52" s="193"/>
      <c r="AU52" s="193"/>
      <c r="AV52" s="193"/>
      <c r="AW52" s="193"/>
      <c r="AX52" s="193"/>
      <c r="AY52" s="193"/>
      <c r="AZ52" s="194"/>
    </row>
    <row r="55" spans="1:52" s="22" customFormat="1" ht="15" x14ac:dyDescent="0.25">
      <c r="F55" s="22" t="s">
        <v>547</v>
      </c>
      <c r="AF55"/>
      <c r="AG55"/>
    </row>
    <row r="56" spans="1:52" s="22" customFormat="1" ht="15" x14ac:dyDescent="0.25">
      <c r="F56" s="22" t="s">
        <v>548</v>
      </c>
      <c r="Y56" s="22" t="s">
        <v>549</v>
      </c>
      <c r="AF56"/>
      <c r="AG56"/>
    </row>
    <row r="57" spans="1:52" s="22" customFormat="1" ht="15" x14ac:dyDescent="0.25">
      <c r="AF57"/>
      <c r="AG57"/>
    </row>
    <row r="58" spans="1:52" s="22" customFormat="1" x14ac:dyDescent="0.2">
      <c r="F58" s="259" t="s">
        <v>550</v>
      </c>
      <c r="G58" s="259"/>
      <c r="H58" s="259"/>
      <c r="I58" s="259"/>
      <c r="J58" s="259"/>
      <c r="K58" s="259"/>
      <c r="L58" s="259"/>
      <c r="M58" s="259"/>
      <c r="X58" s="260" t="s">
        <v>551</v>
      </c>
      <c r="Y58" s="260"/>
      <c r="Z58" s="260"/>
      <c r="AA58" s="260"/>
      <c r="AB58" s="260"/>
    </row>
  </sheetData>
  <mergeCells count="673">
    <mergeCell ref="A1:AR1"/>
    <mergeCell ref="A2:AR2"/>
    <mergeCell ref="A3:L3"/>
    <mergeCell ref="M3:T3"/>
    <mergeCell ref="U3:AB3"/>
    <mergeCell ref="AC3:AJ3"/>
    <mergeCell ref="AK3:AR3"/>
    <mergeCell ref="F58:M58"/>
    <mergeCell ref="X58:AB58"/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Q6:R6"/>
    <mergeCell ref="S6:T6"/>
    <mergeCell ref="U6:V6"/>
    <mergeCell ref="W6:X6"/>
    <mergeCell ref="Y6:Z6"/>
    <mergeCell ref="AA6:AB6"/>
    <mergeCell ref="AS5:AT5"/>
    <mergeCell ref="AU5:AV5"/>
    <mergeCell ref="AW5:AX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S7:T7"/>
    <mergeCell ref="U7:V7"/>
    <mergeCell ref="W7:X7"/>
    <mergeCell ref="Y7:Z7"/>
    <mergeCell ref="A7:D8"/>
    <mergeCell ref="E7:F7"/>
    <mergeCell ref="G7:H7"/>
    <mergeCell ref="I7:J7"/>
    <mergeCell ref="K7:L7"/>
    <mergeCell ref="M7:N7"/>
    <mergeCell ref="AY7:AZ7"/>
    <mergeCell ref="E8:L8"/>
    <mergeCell ref="M8:O8"/>
    <mergeCell ref="P8:Q8"/>
    <mergeCell ref="R8:T8"/>
    <mergeCell ref="U8:W8"/>
    <mergeCell ref="X8:Y8"/>
    <mergeCell ref="Z8:AB8"/>
    <mergeCell ref="AC8:AE8"/>
    <mergeCell ref="AF8:AG8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AX8:AZ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AH8:AJ8"/>
    <mergeCell ref="AK8:AM8"/>
    <mergeCell ref="AN8:AO8"/>
    <mergeCell ref="AP8:AR8"/>
    <mergeCell ref="AS8:AU8"/>
    <mergeCell ref="AV8:AW8"/>
    <mergeCell ref="G10:H10"/>
    <mergeCell ref="I10:J10"/>
    <mergeCell ref="K10:L10"/>
    <mergeCell ref="M10:N10"/>
    <mergeCell ref="O10:P10"/>
    <mergeCell ref="AI9:AJ9"/>
    <mergeCell ref="AK9:AL9"/>
    <mergeCell ref="AM9:AN9"/>
    <mergeCell ref="AO9:AP9"/>
    <mergeCell ref="W9:X9"/>
    <mergeCell ref="Y9:Z9"/>
    <mergeCell ref="AA9:AB9"/>
    <mergeCell ref="AC9:AD9"/>
    <mergeCell ref="AE9:AF9"/>
    <mergeCell ref="AG9:AH9"/>
    <mergeCell ref="Q10:R10"/>
    <mergeCell ref="S10:T10"/>
    <mergeCell ref="U10:V10"/>
    <mergeCell ref="W10:X10"/>
    <mergeCell ref="Y10:Z10"/>
    <mergeCell ref="AA10:AB10"/>
    <mergeCell ref="AU9:AV9"/>
    <mergeCell ref="AW9:AX9"/>
    <mergeCell ref="AY9:AZ9"/>
    <mergeCell ref="AQ9:AR9"/>
    <mergeCell ref="AS9:AT9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AP11:AR11"/>
    <mergeCell ref="AS11:AU11"/>
    <mergeCell ref="AV11:AW11"/>
    <mergeCell ref="AX11:AZ11"/>
    <mergeCell ref="A12:D13"/>
    <mergeCell ref="E12:L12"/>
    <mergeCell ref="M12:N12"/>
    <mergeCell ref="O12:P12"/>
    <mergeCell ref="Q12:R12"/>
    <mergeCell ref="S12:T12"/>
    <mergeCell ref="Z11:AB11"/>
    <mergeCell ref="AC11:AE11"/>
    <mergeCell ref="AF11:AG11"/>
    <mergeCell ref="AH11:AJ11"/>
    <mergeCell ref="AK11:AM11"/>
    <mergeCell ref="AN11:AO11"/>
    <mergeCell ref="E11:L11"/>
    <mergeCell ref="M11:O11"/>
    <mergeCell ref="P11:Q11"/>
    <mergeCell ref="R11:T11"/>
    <mergeCell ref="U11:W11"/>
    <mergeCell ref="X11:Y11"/>
    <mergeCell ref="A10:D11"/>
    <mergeCell ref="E10:F10"/>
    <mergeCell ref="AS12:AT12"/>
    <mergeCell ref="AU12:AV12"/>
    <mergeCell ref="AW12:AX12"/>
    <mergeCell ref="AY12:AZ12"/>
    <mergeCell ref="E13:L13"/>
    <mergeCell ref="M13:N13"/>
    <mergeCell ref="O13:P13"/>
    <mergeCell ref="Q13:R13"/>
    <mergeCell ref="S13:T13"/>
    <mergeCell ref="U13:V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U13:AV13"/>
    <mergeCell ref="AW13:AX13"/>
    <mergeCell ref="AY13:AZ13"/>
    <mergeCell ref="A14:D15"/>
    <mergeCell ref="E14:H15"/>
    <mergeCell ref="I14:L14"/>
    <mergeCell ref="M14:O14"/>
    <mergeCell ref="P14:Q14"/>
    <mergeCell ref="R14:T14"/>
    <mergeCell ref="U14:W14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N14:AO14"/>
    <mergeCell ref="AP14:AR14"/>
    <mergeCell ref="AS14:AU14"/>
    <mergeCell ref="AV14:AW14"/>
    <mergeCell ref="AX14:AZ14"/>
    <mergeCell ref="I15:L15"/>
    <mergeCell ref="M15:O15"/>
    <mergeCell ref="P15:Q15"/>
    <mergeCell ref="R15:T15"/>
    <mergeCell ref="U15:W15"/>
    <mergeCell ref="X14:Y14"/>
    <mergeCell ref="Z14:AB14"/>
    <mergeCell ref="AC14:AE14"/>
    <mergeCell ref="AF14:AG14"/>
    <mergeCell ref="AH14:AJ14"/>
    <mergeCell ref="AK14:AM14"/>
    <mergeCell ref="AN15:AO15"/>
    <mergeCell ref="AP15:AR15"/>
    <mergeCell ref="AS15:AU15"/>
    <mergeCell ref="AV15:AW15"/>
    <mergeCell ref="AX15:AZ15"/>
    <mergeCell ref="A16:D18"/>
    <mergeCell ref="E16:H18"/>
    <mergeCell ref="I16:L16"/>
    <mergeCell ref="M16:O16"/>
    <mergeCell ref="P16:Q16"/>
    <mergeCell ref="X15:Y15"/>
    <mergeCell ref="Z15:AB15"/>
    <mergeCell ref="AC15:AE15"/>
    <mergeCell ref="AF15:AG15"/>
    <mergeCell ref="AH15:AJ15"/>
    <mergeCell ref="AK15:AM15"/>
    <mergeCell ref="AX16:AZ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AH16:AJ16"/>
    <mergeCell ref="AK16:AM16"/>
    <mergeCell ref="AN16:AO16"/>
    <mergeCell ref="AP16:AR16"/>
    <mergeCell ref="AS16:AU16"/>
    <mergeCell ref="AV16:AW16"/>
    <mergeCell ref="R16:T16"/>
    <mergeCell ref="U16:W16"/>
    <mergeCell ref="X16:Y16"/>
    <mergeCell ref="Z16:AB16"/>
    <mergeCell ref="AC16:AE16"/>
    <mergeCell ref="AF16:AG16"/>
    <mergeCell ref="AX17:AZ17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AH17:AJ17"/>
    <mergeCell ref="AK17:AM17"/>
    <mergeCell ref="AN17:AO17"/>
    <mergeCell ref="AP17:AR17"/>
    <mergeCell ref="AS17:AU17"/>
    <mergeCell ref="AV17:AW17"/>
    <mergeCell ref="AX18:AZ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AH18:AJ18"/>
    <mergeCell ref="AK18:AM18"/>
    <mergeCell ref="AN18:AO18"/>
    <mergeCell ref="AP18:AR18"/>
    <mergeCell ref="AS18:AU18"/>
    <mergeCell ref="AV18:AW18"/>
    <mergeCell ref="AK21:AR21"/>
    <mergeCell ref="AS21:AZ21"/>
    <mergeCell ref="A22:B22"/>
    <mergeCell ref="C22:D22"/>
    <mergeCell ref="E22:L22"/>
    <mergeCell ref="M22:T22"/>
    <mergeCell ref="U22:AB22"/>
    <mergeCell ref="AC22:AJ22"/>
    <mergeCell ref="AK22:AR22"/>
    <mergeCell ref="AS22:AZ22"/>
    <mergeCell ref="A21:B21"/>
    <mergeCell ref="C21:D21"/>
    <mergeCell ref="E21:L21"/>
    <mergeCell ref="M21:T21"/>
    <mergeCell ref="U21:AB21"/>
    <mergeCell ref="AC21:AJ21"/>
    <mergeCell ref="AK23:AR23"/>
    <mergeCell ref="AS23:AZ23"/>
    <mergeCell ref="A24:B24"/>
    <mergeCell ref="C24:D24"/>
    <mergeCell ref="E24:L24"/>
    <mergeCell ref="M24:T24"/>
    <mergeCell ref="U24:AB24"/>
    <mergeCell ref="AC24:AJ24"/>
    <mergeCell ref="AK24:AR24"/>
    <mergeCell ref="AS24:AZ24"/>
    <mergeCell ref="A23:B23"/>
    <mergeCell ref="C23:D23"/>
    <mergeCell ref="E23:L23"/>
    <mergeCell ref="M23:T23"/>
    <mergeCell ref="U23:AB23"/>
    <mergeCell ref="AC23:AJ23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U26:V27"/>
    <mergeCell ref="AM26:AO27"/>
    <mergeCell ref="AP26:AR27"/>
    <mergeCell ref="AS26:AT27"/>
    <mergeCell ref="AU26:AW27"/>
    <mergeCell ref="AX26:AZ27"/>
    <mergeCell ref="A28:D28"/>
    <mergeCell ref="E28:AZ28"/>
    <mergeCell ref="W26:Y27"/>
    <mergeCell ref="Z26:AB27"/>
    <mergeCell ref="AC26:AD27"/>
    <mergeCell ref="AE26:AG27"/>
    <mergeCell ref="AH26:AJ27"/>
    <mergeCell ref="AK26:AL27"/>
    <mergeCell ref="AP29:AR29"/>
    <mergeCell ref="AS29:AT29"/>
    <mergeCell ref="AU29:AW29"/>
    <mergeCell ref="AX29:AZ29"/>
    <mergeCell ref="A30:D30"/>
    <mergeCell ref="M30:N30"/>
    <mergeCell ref="O30:Q30"/>
    <mergeCell ref="R30:T30"/>
    <mergeCell ref="U30:V30"/>
    <mergeCell ref="W30:Y30"/>
    <mergeCell ref="Z29:AB29"/>
    <mergeCell ref="AC29:AD29"/>
    <mergeCell ref="AE29:AG29"/>
    <mergeCell ref="AH29:AJ29"/>
    <mergeCell ref="AK29:AL29"/>
    <mergeCell ref="AM29:AO29"/>
    <mergeCell ref="A29:D29"/>
    <mergeCell ref="M29:N29"/>
    <mergeCell ref="O29:Q29"/>
    <mergeCell ref="R29:T29"/>
    <mergeCell ref="U29:V29"/>
    <mergeCell ref="W29:Y29"/>
    <mergeCell ref="AP30:AR30"/>
    <mergeCell ref="AS30:AT30"/>
    <mergeCell ref="AU30:AW30"/>
    <mergeCell ref="AX30:AZ30"/>
    <mergeCell ref="A31:L31"/>
    <mergeCell ref="M31:N31"/>
    <mergeCell ref="O31:Q31"/>
    <mergeCell ref="R31:T31"/>
    <mergeCell ref="U31:V31"/>
    <mergeCell ref="W31:Y31"/>
    <mergeCell ref="Z30:AB30"/>
    <mergeCell ref="AC30:AD30"/>
    <mergeCell ref="AE30:AG30"/>
    <mergeCell ref="AH30:AJ30"/>
    <mergeCell ref="AK30:AL30"/>
    <mergeCell ref="AM30:AO30"/>
    <mergeCell ref="AP31:AR31"/>
    <mergeCell ref="AS31:AT31"/>
    <mergeCell ref="AU31:AW31"/>
    <mergeCell ref="AX31:AZ31"/>
    <mergeCell ref="A32:D32"/>
    <mergeCell ref="E32:AZ32"/>
    <mergeCell ref="Z31:AB31"/>
    <mergeCell ref="AC31:AD31"/>
    <mergeCell ref="AE31:AG31"/>
    <mergeCell ref="AH31:AJ31"/>
    <mergeCell ref="AK31:AL31"/>
    <mergeCell ref="AM31:AO31"/>
    <mergeCell ref="AP33:AR33"/>
    <mergeCell ref="AS33:AT33"/>
    <mergeCell ref="AU33:AW33"/>
    <mergeCell ref="AX33:AZ33"/>
    <mergeCell ref="A34:D34"/>
    <mergeCell ref="M34:N34"/>
    <mergeCell ref="O34:Q34"/>
    <mergeCell ref="R34:T34"/>
    <mergeCell ref="U34:V34"/>
    <mergeCell ref="W34:Y34"/>
    <mergeCell ref="Z33:AB33"/>
    <mergeCell ref="AC33:AD33"/>
    <mergeCell ref="AE33:AG33"/>
    <mergeCell ref="AH33:AJ33"/>
    <mergeCell ref="AK33:AL33"/>
    <mergeCell ref="AM33:AO33"/>
    <mergeCell ref="A33:D33"/>
    <mergeCell ref="M33:N33"/>
    <mergeCell ref="O33:Q33"/>
    <mergeCell ref="R33:T33"/>
    <mergeCell ref="U33:V33"/>
    <mergeCell ref="W33:Y33"/>
    <mergeCell ref="AP34:AR34"/>
    <mergeCell ref="AS34:AT34"/>
    <mergeCell ref="AU34:AW34"/>
    <mergeCell ref="AX34:AZ34"/>
    <mergeCell ref="A35:L35"/>
    <mergeCell ref="M35:N35"/>
    <mergeCell ref="O35:Q35"/>
    <mergeCell ref="R35:T35"/>
    <mergeCell ref="U35:V35"/>
    <mergeCell ref="W35:Y35"/>
    <mergeCell ref="Z34:AB34"/>
    <mergeCell ref="AC34:AD34"/>
    <mergeCell ref="AE34:AG34"/>
    <mergeCell ref="AH34:AJ34"/>
    <mergeCell ref="AK34:AL34"/>
    <mergeCell ref="AM34:AO34"/>
    <mergeCell ref="AP35:AR35"/>
    <mergeCell ref="AS35:AT35"/>
    <mergeCell ref="AU35:AW35"/>
    <mergeCell ref="AX35:AZ35"/>
    <mergeCell ref="A36:L36"/>
    <mergeCell ref="M36:N36"/>
    <mergeCell ref="O36:Q36"/>
    <mergeCell ref="R36:T36"/>
    <mergeCell ref="U36:V36"/>
    <mergeCell ref="W36:Y36"/>
    <mergeCell ref="Z35:AB35"/>
    <mergeCell ref="AC35:AD35"/>
    <mergeCell ref="AE35:AG35"/>
    <mergeCell ref="AH35:AJ35"/>
    <mergeCell ref="AK35:AL35"/>
    <mergeCell ref="AM35:AO35"/>
    <mergeCell ref="AP36:AR36"/>
    <mergeCell ref="AS36:AT36"/>
    <mergeCell ref="AU36:AW36"/>
    <mergeCell ref="AX36:AZ36"/>
    <mergeCell ref="A37:D37"/>
    <mergeCell ref="E37:AZ37"/>
    <mergeCell ref="Z36:AB36"/>
    <mergeCell ref="AC36:AD36"/>
    <mergeCell ref="AE36:AG36"/>
    <mergeCell ref="AH36:AJ36"/>
    <mergeCell ref="AK36:AL36"/>
    <mergeCell ref="AM36:AO36"/>
    <mergeCell ref="AP38:AR38"/>
    <mergeCell ref="AS38:AT38"/>
    <mergeCell ref="AU38:AW38"/>
    <mergeCell ref="AX38:AZ38"/>
    <mergeCell ref="A39:D39"/>
    <mergeCell ref="M39:N39"/>
    <mergeCell ref="O39:Q39"/>
    <mergeCell ref="R39:T39"/>
    <mergeCell ref="U39:V39"/>
    <mergeCell ref="W39:Y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P39:AR39"/>
    <mergeCell ref="AS39:AT39"/>
    <mergeCell ref="AU39:AW39"/>
    <mergeCell ref="AX39:AZ39"/>
    <mergeCell ref="A40:D40"/>
    <mergeCell ref="M40:N40"/>
    <mergeCell ref="O40:Q40"/>
    <mergeCell ref="R40:T40"/>
    <mergeCell ref="U40:V40"/>
    <mergeCell ref="W40:Y40"/>
    <mergeCell ref="Z39:AB39"/>
    <mergeCell ref="AC39:AD39"/>
    <mergeCell ref="AE39:AG39"/>
    <mergeCell ref="AH39:AJ39"/>
    <mergeCell ref="AK39:AL39"/>
    <mergeCell ref="AM39:AO39"/>
    <mergeCell ref="AP40:AR40"/>
    <mergeCell ref="AS40:AT40"/>
    <mergeCell ref="AU40:AW40"/>
    <mergeCell ref="AX40:AZ40"/>
    <mergeCell ref="A41:L41"/>
    <mergeCell ref="M41:N41"/>
    <mergeCell ref="O41:Q41"/>
    <mergeCell ref="R41:T41"/>
    <mergeCell ref="U41:V41"/>
    <mergeCell ref="W41:Y41"/>
    <mergeCell ref="Z40:AB40"/>
    <mergeCell ref="AC40:AD40"/>
    <mergeCell ref="AE40:AG40"/>
    <mergeCell ref="AH40:AJ40"/>
    <mergeCell ref="AK40:AL40"/>
    <mergeCell ref="AM40:AO40"/>
    <mergeCell ref="AP41:AR41"/>
    <mergeCell ref="AS41:AT41"/>
    <mergeCell ref="AU41:AW41"/>
    <mergeCell ref="AX41:AZ41"/>
    <mergeCell ref="A42:D42"/>
    <mergeCell ref="E42:AZ42"/>
    <mergeCell ref="Z41:AB41"/>
    <mergeCell ref="AC41:AD41"/>
    <mergeCell ref="AE41:AG41"/>
    <mergeCell ref="AH41:AJ41"/>
    <mergeCell ref="AK41:AL41"/>
    <mergeCell ref="AM41:AO41"/>
    <mergeCell ref="AP43:AR43"/>
    <mergeCell ref="AS43:AT43"/>
    <mergeCell ref="AU43:AW43"/>
    <mergeCell ref="AX43:AZ43"/>
    <mergeCell ref="A44:D44"/>
    <mergeCell ref="M44:N44"/>
    <mergeCell ref="O44:Q44"/>
    <mergeCell ref="R44:T44"/>
    <mergeCell ref="U44:V44"/>
    <mergeCell ref="W44:Y44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AP44:AR44"/>
    <mergeCell ref="AS44:AT44"/>
    <mergeCell ref="AU44:AW44"/>
    <mergeCell ref="AX44:AZ44"/>
    <mergeCell ref="A45:D45"/>
    <mergeCell ref="M45:N45"/>
    <mergeCell ref="O45:Q45"/>
    <mergeCell ref="R45:T45"/>
    <mergeCell ref="U45:V45"/>
    <mergeCell ref="W45:Y45"/>
    <mergeCell ref="Z44:AB44"/>
    <mergeCell ref="AC44:AD44"/>
    <mergeCell ref="AE44:AG44"/>
    <mergeCell ref="AH44:AJ44"/>
    <mergeCell ref="AK44:AL44"/>
    <mergeCell ref="AM44:AO44"/>
    <mergeCell ref="AP45:AR45"/>
    <mergeCell ref="AS45:AT45"/>
    <mergeCell ref="AU45:AW45"/>
    <mergeCell ref="AX45:AZ45"/>
    <mergeCell ref="A46:D46"/>
    <mergeCell ref="M46:N46"/>
    <mergeCell ref="O46:Q46"/>
    <mergeCell ref="R46:T46"/>
    <mergeCell ref="U46:V46"/>
    <mergeCell ref="W46:Y46"/>
    <mergeCell ref="Z45:AB45"/>
    <mergeCell ref="AC45:AD45"/>
    <mergeCell ref="AE45:AG45"/>
    <mergeCell ref="AH45:AJ45"/>
    <mergeCell ref="AK45:AL45"/>
    <mergeCell ref="AM45:AO45"/>
    <mergeCell ref="AP46:AR46"/>
    <mergeCell ref="AS46:AT46"/>
    <mergeCell ref="AU46:AW46"/>
    <mergeCell ref="AX46:AZ46"/>
    <mergeCell ref="A47:D47"/>
    <mergeCell ref="M47:N47"/>
    <mergeCell ref="O47:Q47"/>
    <mergeCell ref="R47:T47"/>
    <mergeCell ref="U47:V47"/>
    <mergeCell ref="W47:Y47"/>
    <mergeCell ref="Z46:AB46"/>
    <mergeCell ref="AC46:AD46"/>
    <mergeCell ref="AE46:AG46"/>
    <mergeCell ref="AH46:AJ46"/>
    <mergeCell ref="AK46:AL46"/>
    <mergeCell ref="AM46:AO46"/>
    <mergeCell ref="AP47:AR47"/>
    <mergeCell ref="AS47:AT47"/>
    <mergeCell ref="AU47:AW47"/>
    <mergeCell ref="AX47:AZ47"/>
    <mergeCell ref="A48:D48"/>
    <mergeCell ref="M48:N48"/>
    <mergeCell ref="O48:Q48"/>
    <mergeCell ref="R48:T48"/>
    <mergeCell ref="U48:V48"/>
    <mergeCell ref="W48:Y48"/>
    <mergeCell ref="Z47:AB47"/>
    <mergeCell ref="AC47:AD47"/>
    <mergeCell ref="AE47:AG47"/>
    <mergeCell ref="AH47:AJ47"/>
    <mergeCell ref="AK47:AL47"/>
    <mergeCell ref="AM47:AO47"/>
    <mergeCell ref="AP48:AR48"/>
    <mergeCell ref="AS48:AT48"/>
    <mergeCell ref="AU48:AW48"/>
    <mergeCell ref="AX48:AZ48"/>
    <mergeCell ref="A49:L49"/>
    <mergeCell ref="M49:N49"/>
    <mergeCell ref="O49:Q49"/>
    <mergeCell ref="R49:T49"/>
    <mergeCell ref="U49:V49"/>
    <mergeCell ref="W49:Y49"/>
    <mergeCell ref="Z48:AB48"/>
    <mergeCell ref="AC48:AD48"/>
    <mergeCell ref="AE48:AG48"/>
    <mergeCell ref="AH48:AJ48"/>
    <mergeCell ref="AK48:AL48"/>
    <mergeCell ref="AM48:AO48"/>
    <mergeCell ref="AP49:AR49"/>
    <mergeCell ref="AS49:AT49"/>
    <mergeCell ref="AU49:AW49"/>
    <mergeCell ref="AX49:AZ49"/>
    <mergeCell ref="A50:L50"/>
    <mergeCell ref="M50:N50"/>
    <mergeCell ref="O50:Q50"/>
    <mergeCell ref="R50:T50"/>
    <mergeCell ref="U50:V50"/>
    <mergeCell ref="W50:Y50"/>
    <mergeCell ref="Z49:AB49"/>
    <mergeCell ref="AC49:AD49"/>
    <mergeCell ref="AE49:AG49"/>
    <mergeCell ref="AH49:AJ49"/>
    <mergeCell ref="AK49:AL49"/>
    <mergeCell ref="AM49:AO49"/>
    <mergeCell ref="AS52:AZ52"/>
    <mergeCell ref="AP50:AR50"/>
    <mergeCell ref="AS50:AT50"/>
    <mergeCell ref="AU50:AW50"/>
    <mergeCell ref="AX50:AZ50"/>
    <mergeCell ref="A51:AR51"/>
    <mergeCell ref="A52:L52"/>
    <mergeCell ref="M52:T52"/>
    <mergeCell ref="U52:AB52"/>
    <mergeCell ref="AC52:AJ52"/>
    <mergeCell ref="AK52:AR52"/>
    <mergeCell ref="Z50:AB50"/>
    <mergeCell ref="AC50:AD50"/>
    <mergeCell ref="AE50:AG50"/>
    <mergeCell ref="AH50:AJ50"/>
    <mergeCell ref="AK50:AL50"/>
    <mergeCell ref="AM50:AO50"/>
  </mergeCells>
  <pageMargins left="0.7" right="0.7" top="0.75" bottom="0.75" header="0.3" footer="0.3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0"/>
  <sheetViews>
    <sheetView workbookViewId="0">
      <pane ySplit="3" topLeftCell="A4" activePane="bottomLeft" state="frozenSplit"/>
      <selection pane="bottomLeft" activeCell="AB64" sqref="AB64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25</v>
      </c>
      <c r="C6" s="16">
        <v>3.5999998450279236E-2</v>
      </c>
      <c r="D6" s="1">
        <v>0.1379999965429306</v>
      </c>
      <c r="E6" s="33">
        <v>110</v>
      </c>
      <c r="F6" s="34"/>
      <c r="G6" s="205" t="s">
        <v>46</v>
      </c>
      <c r="H6" s="205"/>
      <c r="I6" s="36">
        <v>7.9999998211860657E-2</v>
      </c>
      <c r="J6" s="36"/>
      <c r="K6" s="36">
        <v>10.939999580383301</v>
      </c>
      <c r="L6" s="37"/>
      <c r="M6" s="38"/>
      <c r="N6" s="39"/>
      <c r="O6" s="40">
        <f>M19</f>
        <v>1.1403807065058027</v>
      </c>
      <c r="P6" s="40"/>
      <c r="Q6" s="40">
        <f>R19</f>
        <v>0.99708984090941455</v>
      </c>
      <c r="R6" s="40"/>
      <c r="S6" s="41">
        <f>IF(O6=0,0,COS(ATAN(Q6/O6)))</f>
        <v>0.75281980870724086</v>
      </c>
      <c r="T6" s="42"/>
      <c r="U6" s="43"/>
      <c r="V6" s="39"/>
      <c r="W6" s="40">
        <f>U19</f>
        <v>1.148396250417155</v>
      </c>
      <c r="X6" s="40"/>
      <c r="Y6" s="40">
        <f>Z19</f>
        <v>1.0852963054084206</v>
      </c>
      <c r="Z6" s="40"/>
      <c r="AA6" s="41">
        <f>IF(W6=0,0,COS(ATAN(Y6/W6)))</f>
        <v>0.72679201816777261</v>
      </c>
      <c r="AB6" s="42"/>
      <c r="AC6" s="43"/>
      <c r="AD6" s="39"/>
      <c r="AE6" s="40">
        <f>AC19</f>
        <v>1.1323633835416322</v>
      </c>
      <c r="AF6" s="40"/>
      <c r="AG6" s="40">
        <f>AH19</f>
        <v>0.95653036876833653</v>
      </c>
      <c r="AH6" s="40"/>
      <c r="AI6" s="41">
        <f>IF(AE6=0,0,COS(ATAN(AG6/AE6)))</f>
        <v>0.76392601709231511</v>
      </c>
      <c r="AJ6" s="42"/>
      <c r="AK6" s="43"/>
      <c r="AL6" s="39"/>
      <c r="AM6" s="40">
        <f>AK19</f>
        <v>1.2444010511113108</v>
      </c>
      <c r="AN6" s="40"/>
      <c r="AO6" s="40">
        <f>AP19</f>
        <v>0.95753977213161978</v>
      </c>
      <c r="AP6" s="40"/>
      <c r="AQ6" s="41">
        <f>IF(AM6=0,0,COS(ATAN(AO6/AM6)))</f>
        <v>0.7925291222444768</v>
      </c>
      <c r="AR6" s="42"/>
      <c r="AS6" s="43"/>
      <c r="AT6" s="39"/>
      <c r="AU6" s="40">
        <f>AS19</f>
        <v>0.8761850292001121</v>
      </c>
      <c r="AV6" s="40"/>
      <c r="AW6" s="40">
        <f>AX19</f>
        <v>0.68714669936942896</v>
      </c>
      <c r="AX6" s="40"/>
      <c r="AY6" s="41">
        <f>IF(AU6=0,0,COS(ATAN(AW6/AU6)))</f>
        <v>0.78687838148381772</v>
      </c>
      <c r="AZ6" s="42"/>
    </row>
    <row r="7" spans="1:52" x14ac:dyDescent="0.2">
      <c r="A7" s="49"/>
      <c r="B7" s="50"/>
      <c r="C7" s="50"/>
      <c r="D7" s="51"/>
      <c r="E7" s="54">
        <v>10</v>
      </c>
      <c r="F7" s="55"/>
      <c r="G7" s="56" t="s">
        <v>14</v>
      </c>
      <c r="H7" s="56"/>
      <c r="I7" s="44">
        <v>6.4000003039836884E-2</v>
      </c>
      <c r="J7" s="44"/>
      <c r="K7" s="44">
        <v>-0.64999997615814209</v>
      </c>
      <c r="L7" s="45"/>
      <c r="M7" s="203">
        <f>IF(OR(M24=0,O7=0),0,ABS(1000*O7/(SQRT(3)*M24*COS(ATAN(Q7/O7)))))</f>
        <v>23.541325981193886</v>
      </c>
      <c r="N7" s="199"/>
      <c r="O7" s="200">
        <v>0.36000001430511475</v>
      </c>
      <c r="P7" s="200"/>
      <c r="Q7" s="200">
        <v>0.20000000298023224</v>
      </c>
      <c r="R7" s="200"/>
      <c r="S7" s="201">
        <f>IF(O7=0,0,COS(ATAN(Q7/O7)))</f>
        <v>0.87415728124180425</v>
      </c>
      <c r="T7" s="202"/>
      <c r="U7" s="198">
        <f>IF(OR(U24=0,W7=0),0,ABS(1000*W7/(SQRT(3)*U24*COS(ATAN(Y7/W7)))))</f>
        <v>32.497777733013478</v>
      </c>
      <c r="V7" s="199"/>
      <c r="W7" s="200">
        <v>0.43999999761581421</v>
      </c>
      <c r="X7" s="200"/>
      <c r="Y7" s="200">
        <v>0.36000001430511475</v>
      </c>
      <c r="Z7" s="200"/>
      <c r="AA7" s="201">
        <f>IF(W7=0,0,COS(ATAN(Y7/W7)))</f>
        <v>0.77395728518949169</v>
      </c>
      <c r="AB7" s="202"/>
      <c r="AC7" s="198">
        <f>IF(OR(AC24=0,AE7=0),0,ABS(1000*AE7/(SQRT(3)*AC24*COS(ATAN(AG7/AE7)))))</f>
        <v>24.626742684784293</v>
      </c>
      <c r="AD7" s="199"/>
      <c r="AE7" s="200">
        <v>0.40000000596046448</v>
      </c>
      <c r="AF7" s="200"/>
      <c r="AG7" s="200">
        <v>0.15999999642372131</v>
      </c>
      <c r="AH7" s="200"/>
      <c r="AI7" s="201">
        <f>IF(AE7=0,0,COS(ATAN(AG7/AE7)))</f>
        <v>0.92847669565608015</v>
      </c>
      <c r="AJ7" s="202"/>
      <c r="AK7" s="198">
        <f>IF(OR(AK24=0,AM7=0),0,ABS(1000*AM7/(SQRT(3)*AK24*COS(ATAN(AO7/AM7)))))</f>
        <v>29.812777120708819</v>
      </c>
      <c r="AL7" s="199"/>
      <c r="AM7" s="200">
        <v>0.43999999761581421</v>
      </c>
      <c r="AN7" s="200"/>
      <c r="AO7" s="200">
        <v>0.2800000011920929</v>
      </c>
      <c r="AP7" s="200"/>
      <c r="AQ7" s="201">
        <f>IF(AM7=0,0,COS(ATAN(AO7/AM7)))</f>
        <v>0.8436614853791462</v>
      </c>
      <c r="AR7" s="202"/>
      <c r="AS7" s="198">
        <f>IF(OR(AS24=0,AU7=0),0,ABS(1000*AU7/(SQRT(3)*AS24*COS(ATAN(AW7/AU7)))))</f>
        <v>26.070518063217481</v>
      </c>
      <c r="AT7" s="199"/>
      <c r="AU7" s="200">
        <v>0.36000001430511475</v>
      </c>
      <c r="AV7" s="200"/>
      <c r="AW7" s="200">
        <v>0.2800000011920929</v>
      </c>
      <c r="AX7" s="200"/>
      <c r="AY7" s="201">
        <f>IF(AU7=0,0,COS(ATAN(AW7/AU7)))</f>
        <v>0.78935222793220439</v>
      </c>
      <c r="AZ7" s="202"/>
    </row>
    <row r="8" spans="1:52" x14ac:dyDescent="0.2">
      <c r="A8" s="49"/>
      <c r="B8" s="50"/>
      <c r="C8" s="50"/>
      <c r="D8" s="51"/>
      <c r="E8" s="54">
        <v>6</v>
      </c>
      <c r="F8" s="55"/>
      <c r="G8" s="56" t="s">
        <v>14</v>
      </c>
      <c r="H8" s="56"/>
      <c r="I8" s="44">
        <v>7.4000000953674316E-2</v>
      </c>
      <c r="J8" s="44"/>
      <c r="K8" s="44">
        <v>6.815000057220459</v>
      </c>
      <c r="L8" s="45"/>
      <c r="M8" s="203">
        <f>IF(OR(M26=0,O8=0),0,ABS(1000*O8/(SQRT(3)*M26*COS(ATAN(Q8/O8)))))</f>
        <v>89.004915581509863</v>
      </c>
      <c r="N8" s="199"/>
      <c r="O8" s="200">
        <v>0.74400001764297485</v>
      </c>
      <c r="P8" s="200"/>
      <c r="Q8" s="200">
        <v>0.64800000190734863</v>
      </c>
      <c r="R8" s="200"/>
      <c r="S8" s="201">
        <f>IF(O8=0,0,COS(ATAN(Q8/O8)))</f>
        <v>0.75408160264247637</v>
      </c>
      <c r="T8" s="202"/>
      <c r="U8" s="198">
        <f>IF(OR(U26=0,W8=0),0,ABS(1000*W8/(SQRT(3)*U26*COS(ATAN(Y8/W8)))))</f>
        <v>79.843593847342447</v>
      </c>
      <c r="V8" s="199"/>
      <c r="W8" s="200">
        <v>0.67199999094009399</v>
      </c>
      <c r="X8" s="200"/>
      <c r="Y8" s="200">
        <v>0.57599997520446777</v>
      </c>
      <c r="Z8" s="200"/>
      <c r="AA8" s="201">
        <f>IF(W8=0,0,COS(ATAN(Y8/W8)))</f>
        <v>0.75925661187269589</v>
      </c>
      <c r="AB8" s="202"/>
      <c r="AC8" s="198">
        <f>IF(OR(AC26=0,AE8=0),0,ABS(1000*AE8/(SQRT(3)*AC26*COS(ATAN(AG8/AE8)))))</f>
        <v>85.786797200501297</v>
      </c>
      <c r="AD8" s="199"/>
      <c r="AE8" s="200">
        <v>0.69599997997283936</v>
      </c>
      <c r="AF8" s="200"/>
      <c r="AG8" s="200">
        <v>0.64800000190734863</v>
      </c>
      <c r="AH8" s="200"/>
      <c r="AI8" s="201">
        <f>IF(AE8=0,0,COS(ATAN(AG8/AE8)))</f>
        <v>0.73189396365223347</v>
      </c>
      <c r="AJ8" s="202"/>
      <c r="AK8" s="198">
        <f>IF(OR(AK26=0,AM8=0),0,ABS(1000*AM8/(SQRT(3)*AK26*COS(ATAN(AO8/AM8)))))</f>
        <v>84.075857701211845</v>
      </c>
      <c r="AL8" s="199"/>
      <c r="AM8" s="200">
        <v>0.76800000667572021</v>
      </c>
      <c r="AN8" s="200"/>
      <c r="AO8" s="200">
        <v>0.52799999713897705</v>
      </c>
      <c r="AP8" s="200"/>
      <c r="AQ8" s="201">
        <f>IF(AM8=0,0,COS(ATAN(AO8/AM8)))</f>
        <v>0.82404192793143538</v>
      </c>
      <c r="AR8" s="202"/>
      <c r="AS8" s="198">
        <f>IF(OR(AS26=0,AU8=0),0,ABS(1000*AU8/(SQRT(3)*AS26*COS(ATAN(AW8/AU8)))))</f>
        <v>49.41849185529022</v>
      </c>
      <c r="AT8" s="199"/>
      <c r="AU8" s="200">
        <v>0.47999998927116394</v>
      </c>
      <c r="AV8" s="200"/>
      <c r="AW8" s="200">
        <v>0.26399999856948853</v>
      </c>
      <c r="AX8" s="200"/>
      <c r="AY8" s="201">
        <f>IF(AU8=0,0,COS(ATAN(AW8/AU8)))</f>
        <v>0.87621590523079806</v>
      </c>
      <c r="AZ8" s="202"/>
    </row>
    <row r="9" spans="1:52" ht="15.75" customHeight="1" thickBot="1" x14ac:dyDescent="0.25">
      <c r="A9" s="52"/>
      <c r="B9" s="53"/>
      <c r="C9" s="53"/>
      <c r="D9" s="53"/>
      <c r="E9" s="60" t="s">
        <v>15</v>
      </c>
      <c r="F9" s="61"/>
      <c r="G9" s="61"/>
      <c r="H9" s="61"/>
      <c r="I9" s="61"/>
      <c r="J9" s="61"/>
      <c r="K9" s="61"/>
      <c r="L9" s="62"/>
      <c r="M9" s="61">
        <v>5</v>
      </c>
      <c r="N9" s="61"/>
      <c r="O9" s="61"/>
      <c r="P9" s="63" t="s">
        <v>16</v>
      </c>
      <c r="Q9" s="63"/>
      <c r="R9" s="64"/>
      <c r="S9" s="64"/>
      <c r="T9" s="65"/>
      <c r="U9" s="60">
        <v>5</v>
      </c>
      <c r="V9" s="61"/>
      <c r="W9" s="61"/>
      <c r="X9" s="63" t="s">
        <v>16</v>
      </c>
      <c r="Y9" s="63"/>
      <c r="Z9" s="64"/>
      <c r="AA9" s="64"/>
      <c r="AB9" s="65"/>
      <c r="AC9" s="60">
        <v>5</v>
      </c>
      <c r="AD9" s="61"/>
      <c r="AE9" s="61"/>
      <c r="AF9" s="63" t="s">
        <v>16</v>
      </c>
      <c r="AG9" s="63"/>
      <c r="AH9" s="64"/>
      <c r="AI9" s="64"/>
      <c r="AJ9" s="65"/>
      <c r="AK9" s="60">
        <v>5</v>
      </c>
      <c r="AL9" s="61"/>
      <c r="AM9" s="61"/>
      <c r="AN9" s="63" t="s">
        <v>16</v>
      </c>
      <c r="AO9" s="63"/>
      <c r="AP9" s="64"/>
      <c r="AQ9" s="64"/>
      <c r="AR9" s="65"/>
      <c r="AS9" s="60">
        <v>5</v>
      </c>
      <c r="AT9" s="61"/>
      <c r="AU9" s="61"/>
      <c r="AV9" s="63" t="s">
        <v>16</v>
      </c>
      <c r="AW9" s="63"/>
      <c r="AX9" s="64"/>
      <c r="AY9" s="64"/>
      <c r="AZ9" s="65"/>
    </row>
    <row r="10" spans="1:52" x14ac:dyDescent="0.2">
      <c r="A10" s="15" t="s">
        <v>17</v>
      </c>
      <c r="B10" s="18">
        <v>25</v>
      </c>
      <c r="C10" s="16">
        <v>3.7999998778104782E-2</v>
      </c>
      <c r="D10" s="1">
        <v>0.17499999701976776</v>
      </c>
      <c r="E10" s="33">
        <v>110</v>
      </c>
      <c r="F10" s="34"/>
      <c r="G10" s="205" t="s">
        <v>46</v>
      </c>
      <c r="H10" s="205"/>
      <c r="I10" s="36">
        <v>8.9000001549720764E-2</v>
      </c>
      <c r="J10" s="36"/>
      <c r="K10" s="36">
        <v>10.909999847412109</v>
      </c>
      <c r="L10" s="37"/>
      <c r="M10" s="38"/>
      <c r="N10" s="39"/>
      <c r="O10" s="40">
        <f>M20</f>
        <v>1.823102071166123</v>
      </c>
      <c r="P10" s="40"/>
      <c r="Q10" s="40">
        <f>R20</f>
        <v>1.6239298582221642</v>
      </c>
      <c r="R10" s="40"/>
      <c r="S10" s="41">
        <f>IF(O10=0,0,COS(ATAN(Q10/O10)))</f>
        <v>0.7467185008326942</v>
      </c>
      <c r="T10" s="42"/>
      <c r="U10" s="43"/>
      <c r="V10" s="39"/>
      <c r="W10" s="40">
        <f>U20</f>
        <v>1.350738476819106</v>
      </c>
      <c r="X10" s="40"/>
      <c r="Y10" s="40">
        <f>Z20</f>
        <v>1.564962007125724</v>
      </c>
      <c r="Z10" s="40"/>
      <c r="AA10" s="41">
        <f>IF(W10=0,0,COS(ATAN(Y10/W10)))</f>
        <v>0.65339274759688681</v>
      </c>
      <c r="AB10" s="42"/>
      <c r="AC10" s="43"/>
      <c r="AD10" s="39"/>
      <c r="AE10" s="40">
        <f>AC20</f>
        <v>1.1585045804502168</v>
      </c>
      <c r="AF10" s="40"/>
      <c r="AG10" s="40">
        <f>AH20</f>
        <v>1.3099199733132416</v>
      </c>
      <c r="AH10" s="40"/>
      <c r="AI10" s="41">
        <f>IF(AE10=0,0,COS(ATAN(AG10/AE10)))</f>
        <v>0.66248701036361002</v>
      </c>
      <c r="AJ10" s="42"/>
      <c r="AK10" s="43"/>
      <c r="AL10" s="39"/>
      <c r="AM10" s="40">
        <f>AK20</f>
        <v>1.2545680268514905</v>
      </c>
      <c r="AN10" s="40"/>
      <c r="AO10" s="40">
        <f>AP20</f>
        <v>1.3438301688862166</v>
      </c>
      <c r="AP10" s="40"/>
      <c r="AQ10" s="41">
        <f>IF(AM10=0,0,COS(ATAN(AO10/AM10)))</f>
        <v>0.68241317046578553</v>
      </c>
      <c r="AR10" s="42"/>
      <c r="AS10" s="43"/>
      <c r="AT10" s="39"/>
      <c r="AU10" s="40">
        <f>AS20</f>
        <v>1.2546026559827597</v>
      </c>
      <c r="AV10" s="40"/>
      <c r="AW10" s="40">
        <f>AX20</f>
        <v>1.4009062598383364</v>
      </c>
      <c r="AX10" s="40"/>
      <c r="AY10" s="41">
        <f>IF(AU10=0,0,COS(ATAN(AW10/AU10)))</f>
        <v>0.66713743104807721</v>
      </c>
      <c r="AZ10" s="42"/>
    </row>
    <row r="11" spans="1:52" x14ac:dyDescent="0.2">
      <c r="A11" s="49"/>
      <c r="B11" s="50"/>
      <c r="C11" s="50"/>
      <c r="D11" s="51"/>
      <c r="E11" s="54">
        <v>10</v>
      </c>
      <c r="F11" s="55"/>
      <c r="G11" s="56" t="s">
        <v>18</v>
      </c>
      <c r="H11" s="56"/>
      <c r="I11" s="44">
        <v>4.6000000089406967E-2</v>
      </c>
      <c r="J11" s="44"/>
      <c r="K11" s="44">
        <v>-0.34000000357627869</v>
      </c>
      <c r="L11" s="45"/>
      <c r="M11" s="203">
        <f>IF(OR(M25=0,O11=0),0,ABS(1000*O11/(SQRT(3)*M25*COS(ATAN(Q11/O11)))))</f>
        <v>19.536168577213076</v>
      </c>
      <c r="N11" s="199"/>
      <c r="O11" s="200">
        <v>0.31999999284744263</v>
      </c>
      <c r="P11" s="200"/>
      <c r="Q11" s="200">
        <v>0.11999999731779099</v>
      </c>
      <c r="R11" s="200"/>
      <c r="S11" s="201">
        <f>IF(O11=0,0,COS(ATAN(Q11/O11)))</f>
        <v>0.93632917756904455</v>
      </c>
      <c r="T11" s="202"/>
      <c r="U11" s="198">
        <f>IF(OR(U25=0,W11=0),0,ABS(1000*W11/(SQRT(3)*U25*COS(ATAN(Y11/W11)))))</f>
        <v>21.080816775665582</v>
      </c>
      <c r="V11" s="199"/>
      <c r="W11" s="200">
        <v>0.2800000011920929</v>
      </c>
      <c r="X11" s="200"/>
      <c r="Y11" s="200">
        <v>0.23999999463558197</v>
      </c>
      <c r="Z11" s="200"/>
      <c r="AA11" s="201">
        <f>IF(W11=0,0,COS(ATAN(Y11/W11)))</f>
        <v>0.75925661092195584</v>
      </c>
      <c r="AB11" s="202"/>
      <c r="AC11" s="198">
        <f>IF(OR(AC25=0,AE11=0),0,ABS(1000*AE11/(SQRT(3)*AC25*COS(ATAN(AG11/AE11)))))</f>
        <v>21.080816775665582</v>
      </c>
      <c r="AD11" s="199"/>
      <c r="AE11" s="200">
        <v>0.2800000011920929</v>
      </c>
      <c r="AF11" s="200"/>
      <c r="AG11" s="200">
        <v>0.23999999463558197</v>
      </c>
      <c r="AH11" s="200"/>
      <c r="AI11" s="201">
        <f>IF(AE11=0,0,COS(ATAN(AG11/AE11)))</f>
        <v>0.75925661092195584</v>
      </c>
      <c r="AJ11" s="202"/>
      <c r="AK11" s="198">
        <f>IF(OR(AK25=0,AM11=0),0,ABS(1000*AM11/(SQRT(3)*AK25*COS(ATAN(AO11/AM11)))))</f>
        <v>21.080816775665582</v>
      </c>
      <c r="AL11" s="199"/>
      <c r="AM11" s="200">
        <v>0.2800000011920929</v>
      </c>
      <c r="AN11" s="200"/>
      <c r="AO11" s="200">
        <v>0.23999999463558197</v>
      </c>
      <c r="AP11" s="200"/>
      <c r="AQ11" s="201">
        <f>IF(AM11=0,0,COS(ATAN(AO11/AM11)))</f>
        <v>0.75925661092195584</v>
      </c>
      <c r="AR11" s="202"/>
      <c r="AS11" s="198">
        <f>IF(OR(AS25=0,AU11=0),0,ABS(1000*AU11/(SQRT(3)*AS25*COS(ATAN(AW11/AU11)))))</f>
        <v>19.669523405958437</v>
      </c>
      <c r="AT11" s="199"/>
      <c r="AU11" s="200">
        <v>0.2800000011920929</v>
      </c>
      <c r="AV11" s="200"/>
      <c r="AW11" s="200">
        <v>0.20000000298023224</v>
      </c>
      <c r="AX11" s="200"/>
      <c r="AY11" s="201">
        <f>IF(AU11=0,0,COS(ATAN(AW11/AU11)))</f>
        <v>0.81373346828067961</v>
      </c>
      <c r="AZ11" s="202"/>
    </row>
    <row r="12" spans="1:52" x14ac:dyDescent="0.2">
      <c r="A12" s="49"/>
      <c r="B12" s="50"/>
      <c r="C12" s="50"/>
      <c r="D12" s="51"/>
      <c r="E12" s="54">
        <v>6</v>
      </c>
      <c r="F12" s="55"/>
      <c r="G12" s="56" t="s">
        <v>18</v>
      </c>
      <c r="H12" s="56"/>
      <c r="I12" s="44">
        <v>5.7999998331069946E-2</v>
      </c>
      <c r="J12" s="44"/>
      <c r="K12" s="44">
        <v>6.7399997711181641</v>
      </c>
      <c r="L12" s="45"/>
      <c r="M12" s="203">
        <f>IF(OR(M27=0,O12=0),0,ABS(1000*O12/(SQRT(3)*M27*COS(ATAN(Q12/O12)))))</f>
        <v>176.38292529365853</v>
      </c>
      <c r="N12" s="199"/>
      <c r="O12" s="200">
        <v>1.4639999866485596</v>
      </c>
      <c r="P12" s="200"/>
      <c r="Q12" s="200">
        <v>1.2960000038146973</v>
      </c>
      <c r="R12" s="200"/>
      <c r="S12" s="201">
        <f>IF(O12=0,0,COS(ATAN(Q12/O12)))</f>
        <v>0.74876222108699264</v>
      </c>
      <c r="T12" s="202"/>
      <c r="U12" s="198">
        <f>IF(OR(U27=0,W12=0),0,ABS(1000*W12/(SQRT(3)*U27*COS(ATAN(Y12/W12)))))</f>
        <v>137.91980969110412</v>
      </c>
      <c r="V12" s="199"/>
      <c r="W12" s="200">
        <v>1.031999945640564</v>
      </c>
      <c r="X12" s="200"/>
      <c r="Y12" s="200">
        <v>1.128000020980835</v>
      </c>
      <c r="Z12" s="200"/>
      <c r="AA12" s="201">
        <f>IF(W12=0,0,COS(ATAN(Y12/W12)))</f>
        <v>0.67501343588171903</v>
      </c>
      <c r="AB12" s="202"/>
      <c r="AC12" s="198">
        <f>IF(OR(AC27=0,AE12=0),0,ABS(1000*AE12/(SQRT(3)*AC27*COS(ATAN(AG12/AE12)))))</f>
        <v>109.74638967879507</v>
      </c>
      <c r="AD12" s="199"/>
      <c r="AE12" s="200">
        <v>0.8399999737739563</v>
      </c>
      <c r="AF12" s="200"/>
      <c r="AG12" s="200">
        <v>0.87999999523162842</v>
      </c>
      <c r="AH12" s="200"/>
      <c r="AI12" s="201">
        <f>IF(AE12=0,0,COS(ATAN(AG12/AE12)))</f>
        <v>0.69047573736026258</v>
      </c>
      <c r="AJ12" s="202"/>
      <c r="AK12" s="198">
        <f>IF(OR(AK27=0,AM12=0),0,ABS(1000*AM12/(SQRT(3)*AK27*COS(ATAN(AO12/AM12)))))</f>
        <v>117.89163215876435</v>
      </c>
      <c r="AL12" s="199"/>
      <c r="AM12" s="200">
        <v>0.93599998950958252</v>
      </c>
      <c r="AN12" s="200"/>
      <c r="AO12" s="200">
        <v>0.91200000047683716</v>
      </c>
      <c r="AP12" s="200"/>
      <c r="AQ12" s="201">
        <f>IF(AM12=0,0,COS(ATAN(AO12/AM12)))</f>
        <v>0.71622958405312254</v>
      </c>
      <c r="AR12" s="202"/>
      <c r="AS12" s="198">
        <f>IF(OR(AS27=0,AU12=0),0,ABS(1000*AU12/(SQRT(3)*AS27*COS(ATAN(AW12/AU12)))))</f>
        <v>124.09043938701154</v>
      </c>
      <c r="AT12" s="199"/>
      <c r="AU12" s="200">
        <v>0.93599998950958252</v>
      </c>
      <c r="AV12" s="200"/>
      <c r="AW12" s="200">
        <v>1.0080000162124634</v>
      </c>
      <c r="AX12" s="200"/>
      <c r="AY12" s="201">
        <f>IF(AU12=0,0,COS(ATAN(AW12/AU12)))</f>
        <v>0.68045108939515553</v>
      </c>
      <c r="AZ12" s="202"/>
    </row>
    <row r="13" spans="1:52" ht="15.75" customHeight="1" thickBot="1" x14ac:dyDescent="0.25">
      <c r="A13" s="52"/>
      <c r="B13" s="53"/>
      <c r="C13" s="53"/>
      <c r="D13" s="53"/>
      <c r="E13" s="60" t="s">
        <v>15</v>
      </c>
      <c r="F13" s="61"/>
      <c r="G13" s="61"/>
      <c r="H13" s="61"/>
      <c r="I13" s="61"/>
      <c r="J13" s="61"/>
      <c r="K13" s="61"/>
      <c r="L13" s="62"/>
      <c r="M13" s="61">
        <v>5</v>
      </c>
      <c r="N13" s="61"/>
      <c r="O13" s="61"/>
      <c r="P13" s="63" t="s">
        <v>16</v>
      </c>
      <c r="Q13" s="63"/>
      <c r="R13" s="64"/>
      <c r="S13" s="64"/>
      <c r="T13" s="65"/>
      <c r="U13" s="60">
        <v>5</v>
      </c>
      <c r="V13" s="61"/>
      <c r="W13" s="61"/>
      <c r="X13" s="63" t="s">
        <v>16</v>
      </c>
      <c r="Y13" s="63"/>
      <c r="Z13" s="64"/>
      <c r="AA13" s="64"/>
      <c r="AB13" s="65"/>
      <c r="AC13" s="60">
        <v>5</v>
      </c>
      <c r="AD13" s="61"/>
      <c r="AE13" s="61"/>
      <c r="AF13" s="63" t="s">
        <v>16</v>
      </c>
      <c r="AG13" s="63"/>
      <c r="AH13" s="64"/>
      <c r="AI13" s="64"/>
      <c r="AJ13" s="65"/>
      <c r="AK13" s="60">
        <v>5</v>
      </c>
      <c r="AL13" s="61"/>
      <c r="AM13" s="61"/>
      <c r="AN13" s="63" t="s">
        <v>16</v>
      </c>
      <c r="AO13" s="63"/>
      <c r="AP13" s="64"/>
      <c r="AQ13" s="64"/>
      <c r="AR13" s="65"/>
      <c r="AS13" s="60">
        <v>5</v>
      </c>
      <c r="AT13" s="61"/>
      <c r="AU13" s="61"/>
      <c r="AV13" s="63" t="s">
        <v>16</v>
      </c>
      <c r="AW13" s="63"/>
      <c r="AX13" s="64"/>
      <c r="AY13" s="64"/>
      <c r="AZ13" s="65"/>
    </row>
    <row r="14" spans="1:52" x14ac:dyDescent="0.2">
      <c r="A14" s="66" t="s">
        <v>19</v>
      </c>
      <c r="B14" s="67"/>
      <c r="C14" s="67"/>
      <c r="D14" s="67"/>
      <c r="E14" s="70" t="s">
        <v>47</v>
      </c>
      <c r="F14" s="35"/>
      <c r="G14" s="35"/>
      <c r="H14" s="35"/>
      <c r="I14" s="35"/>
      <c r="J14" s="35"/>
      <c r="K14" s="35"/>
      <c r="L14" s="71"/>
      <c r="M14" s="72">
        <f>SUM(M6,M10)</f>
        <v>0</v>
      </c>
      <c r="N14" s="73"/>
      <c r="O14" s="74">
        <f>SUM(O6,O10)</f>
        <v>2.9634827776719259</v>
      </c>
      <c r="P14" s="73"/>
      <c r="Q14" s="74">
        <f>SUM(Q6,Q10)</f>
        <v>2.6210196991315788</v>
      </c>
      <c r="R14" s="73"/>
      <c r="S14" s="73"/>
      <c r="T14" s="75"/>
      <c r="U14" s="76">
        <f>SUM(U6,U10)</f>
        <v>0</v>
      </c>
      <c r="V14" s="73"/>
      <c r="W14" s="74">
        <f>SUM(W6,W10)</f>
        <v>2.4991347272362612</v>
      </c>
      <c r="X14" s="73"/>
      <c r="Y14" s="74">
        <f>SUM(Y6,Y10)</f>
        <v>2.6502583125341443</v>
      </c>
      <c r="Z14" s="73"/>
      <c r="AA14" s="73"/>
      <c r="AB14" s="75"/>
      <c r="AC14" s="76">
        <f>SUM(AC6,AC10)</f>
        <v>0</v>
      </c>
      <c r="AD14" s="73"/>
      <c r="AE14" s="74">
        <f>SUM(AE6,AE10)</f>
        <v>2.290867963991849</v>
      </c>
      <c r="AF14" s="73"/>
      <c r="AG14" s="74">
        <f>SUM(AG6,AG10)</f>
        <v>2.266450342081578</v>
      </c>
      <c r="AH14" s="73"/>
      <c r="AI14" s="73"/>
      <c r="AJ14" s="75"/>
      <c r="AK14" s="76">
        <f>SUM(AK6,AK10)</f>
        <v>0</v>
      </c>
      <c r="AL14" s="73"/>
      <c r="AM14" s="74">
        <f>SUM(AM6,AM10)</f>
        <v>2.4989690779628013</v>
      </c>
      <c r="AN14" s="73"/>
      <c r="AO14" s="74">
        <f>SUM(AO6,AO10)</f>
        <v>2.3013699410178363</v>
      </c>
      <c r="AP14" s="73"/>
      <c r="AQ14" s="73"/>
      <c r="AR14" s="75"/>
      <c r="AS14" s="76">
        <f>SUM(AS6,AS10)</f>
        <v>0</v>
      </c>
      <c r="AT14" s="73"/>
      <c r="AU14" s="74">
        <f>SUM(AU6,AU10)</f>
        <v>2.130787685182872</v>
      </c>
      <c r="AV14" s="73"/>
      <c r="AW14" s="74">
        <f>SUM(AW6,AW10)</f>
        <v>2.0880529592077655</v>
      </c>
      <c r="AX14" s="73"/>
      <c r="AY14" s="73"/>
      <c r="AZ14" s="75"/>
    </row>
    <row r="15" spans="1:52" x14ac:dyDescent="0.2">
      <c r="A15" s="215"/>
      <c r="B15" s="106"/>
      <c r="C15" s="106"/>
      <c r="D15" s="106"/>
      <c r="E15" s="220" t="s">
        <v>48</v>
      </c>
      <c r="F15" s="56"/>
      <c r="G15" s="56"/>
      <c r="H15" s="56"/>
      <c r="I15" s="56"/>
      <c r="J15" s="56"/>
      <c r="K15" s="56"/>
      <c r="L15" s="136"/>
      <c r="M15" s="221">
        <f>SUM(M7,M11)</f>
        <v>43.077494558406961</v>
      </c>
      <c r="N15" s="217"/>
      <c r="O15" s="216">
        <f>SUM(O7,O11)</f>
        <v>0.68000000715255737</v>
      </c>
      <c r="P15" s="217"/>
      <c r="Q15" s="216">
        <f>SUM(Q7,Q11)</f>
        <v>0.32000000029802322</v>
      </c>
      <c r="R15" s="217"/>
      <c r="S15" s="217"/>
      <c r="T15" s="218"/>
      <c r="U15" s="219">
        <f>SUM(U7,U11)</f>
        <v>53.57859450867906</v>
      </c>
      <c r="V15" s="217"/>
      <c r="W15" s="216">
        <f>SUM(W7,W11)</f>
        <v>0.7199999988079071</v>
      </c>
      <c r="X15" s="217"/>
      <c r="Y15" s="216">
        <f>SUM(Y7,Y11)</f>
        <v>0.60000000894069672</v>
      </c>
      <c r="Z15" s="217"/>
      <c r="AA15" s="217"/>
      <c r="AB15" s="218"/>
      <c r="AC15" s="219">
        <f>SUM(AC7,AC11)</f>
        <v>45.707559460449872</v>
      </c>
      <c r="AD15" s="217"/>
      <c r="AE15" s="216">
        <f>SUM(AE7,AE11)</f>
        <v>0.68000000715255737</v>
      </c>
      <c r="AF15" s="217"/>
      <c r="AG15" s="216">
        <f>SUM(AG7,AG11)</f>
        <v>0.39999999105930328</v>
      </c>
      <c r="AH15" s="217"/>
      <c r="AI15" s="217"/>
      <c r="AJ15" s="218"/>
      <c r="AK15" s="219">
        <f>SUM(AK7,AK11)</f>
        <v>50.893593896374398</v>
      </c>
      <c r="AL15" s="217"/>
      <c r="AM15" s="216">
        <f>SUM(AM7,AM11)</f>
        <v>0.7199999988079071</v>
      </c>
      <c r="AN15" s="217"/>
      <c r="AO15" s="216">
        <f>SUM(AO7,AO11)</f>
        <v>0.51999999582767487</v>
      </c>
      <c r="AP15" s="217"/>
      <c r="AQ15" s="217"/>
      <c r="AR15" s="218"/>
      <c r="AS15" s="219">
        <f>SUM(AS7,AS11)</f>
        <v>45.740041469175921</v>
      </c>
      <c r="AT15" s="217"/>
      <c r="AU15" s="216">
        <f>SUM(AU7,AU11)</f>
        <v>0.64000001549720764</v>
      </c>
      <c r="AV15" s="217"/>
      <c r="AW15" s="216">
        <f>SUM(AW7,AW11)</f>
        <v>0.48000000417232513</v>
      </c>
      <c r="AX15" s="217"/>
      <c r="AY15" s="217"/>
      <c r="AZ15" s="218"/>
    </row>
    <row r="16" spans="1:52" ht="13.5" thickBot="1" x14ac:dyDescent="0.25">
      <c r="A16" s="68"/>
      <c r="B16" s="69"/>
      <c r="C16" s="69"/>
      <c r="D16" s="69"/>
      <c r="E16" s="77" t="s">
        <v>20</v>
      </c>
      <c r="F16" s="78"/>
      <c r="G16" s="78"/>
      <c r="H16" s="78"/>
      <c r="I16" s="78"/>
      <c r="J16" s="78"/>
      <c r="K16" s="78"/>
      <c r="L16" s="79"/>
      <c r="M16" s="80">
        <f>SUM(M8,M12)</f>
        <v>265.38784087516842</v>
      </c>
      <c r="N16" s="81"/>
      <c r="O16" s="82">
        <f>SUM(O8,O12)</f>
        <v>2.2080000042915344</v>
      </c>
      <c r="P16" s="81"/>
      <c r="Q16" s="82">
        <f>SUM(Q8,Q12)</f>
        <v>1.9440000057220459</v>
      </c>
      <c r="R16" s="81"/>
      <c r="S16" s="81"/>
      <c r="T16" s="83"/>
      <c r="U16" s="84">
        <f>SUM(U8,U12)</f>
        <v>217.76340353844657</v>
      </c>
      <c r="V16" s="81"/>
      <c r="W16" s="82">
        <f>SUM(W8,W12)</f>
        <v>1.703999936580658</v>
      </c>
      <c r="X16" s="81"/>
      <c r="Y16" s="82">
        <f>SUM(Y8,Y12)</f>
        <v>1.7039999961853027</v>
      </c>
      <c r="Z16" s="81"/>
      <c r="AA16" s="81"/>
      <c r="AB16" s="83"/>
      <c r="AC16" s="84">
        <f>SUM(AC8,AC12)</f>
        <v>195.53318687929635</v>
      </c>
      <c r="AD16" s="81"/>
      <c r="AE16" s="82">
        <f>SUM(AE8,AE12)</f>
        <v>1.5359999537467957</v>
      </c>
      <c r="AF16" s="81"/>
      <c r="AG16" s="82">
        <f>SUM(AG8,AG12)</f>
        <v>1.5279999971389771</v>
      </c>
      <c r="AH16" s="81"/>
      <c r="AI16" s="81"/>
      <c r="AJ16" s="83"/>
      <c r="AK16" s="84">
        <f>SUM(AK8,AK12)</f>
        <v>201.96748985997618</v>
      </c>
      <c r="AL16" s="81"/>
      <c r="AM16" s="82">
        <f>SUM(AM8,AM12)</f>
        <v>1.7039999961853027</v>
      </c>
      <c r="AN16" s="81"/>
      <c r="AO16" s="82">
        <f>SUM(AO8,AO12)</f>
        <v>1.4399999976158142</v>
      </c>
      <c r="AP16" s="81"/>
      <c r="AQ16" s="81"/>
      <c r="AR16" s="83"/>
      <c r="AS16" s="84">
        <f>SUM(AS8,AS12)</f>
        <v>173.50893124230177</v>
      </c>
      <c r="AT16" s="81"/>
      <c r="AU16" s="82">
        <f>SUM(AU8,AU12)</f>
        <v>1.4159999787807465</v>
      </c>
      <c r="AV16" s="81"/>
      <c r="AW16" s="82">
        <f>SUM(AW8,AW12)</f>
        <v>1.2720000147819519</v>
      </c>
      <c r="AX16" s="81"/>
      <c r="AY16" s="81"/>
      <c r="AZ16" s="83"/>
    </row>
    <row r="17" spans="1:52" x14ac:dyDescent="0.2">
      <c r="A17" s="66" t="s">
        <v>21</v>
      </c>
      <c r="B17" s="67"/>
      <c r="C17" s="67"/>
      <c r="D17" s="67"/>
      <c r="E17" s="67" t="s">
        <v>22</v>
      </c>
      <c r="F17" s="67"/>
      <c r="G17" s="67"/>
      <c r="H17" s="67"/>
      <c r="I17" s="85" t="s">
        <v>13</v>
      </c>
      <c r="J17" s="86"/>
      <c r="K17" s="86"/>
      <c r="L17" s="87"/>
      <c r="M17" s="88">
        <f>(I6*(POWER(O7+O8,2)+POWER(Q7+Q8,2))+I7*(POWER(O7,2)+POWER(Q7,2))+I8*(POWER(O8,2)+POWER(Q8,2)))/POWER(B6,2)</f>
        <v>3.80676107433899E-4</v>
      </c>
      <c r="N17" s="88"/>
      <c r="O17" s="88"/>
      <c r="P17" s="89" t="s">
        <v>23</v>
      </c>
      <c r="Q17" s="89"/>
      <c r="R17" s="90">
        <f>(K6*(POWER(O7+O8,2)+POWER(Q7+Q8,2))+K7*(POWER(O7,2)+POWER(Q7,2))+K8*(POWER(O8,2)+POWER(Q8,2)))/(100*B6)</f>
        <v>1.1089839478903076E-2</v>
      </c>
      <c r="S17" s="90"/>
      <c r="T17" s="91"/>
      <c r="U17" s="92">
        <f>(I6*(POWER(W7+W8,2)+POWER(Y7+Y8,2))+I7*(POWER(W7,2)+POWER(Y7,2))+I8*(POWER(W8,2)+POWER(Y8,2)))/POWER(B6,2)</f>
        <v>3.9626341096759063E-4</v>
      </c>
      <c r="V17" s="88"/>
      <c r="W17" s="88"/>
      <c r="X17" s="89" t="s">
        <v>23</v>
      </c>
      <c r="Y17" s="89"/>
      <c r="Z17" s="90">
        <f>(K6*(POWER(W7+W8,2)+POWER(Y7+Y8,2))+K7*(POWER(W7,2)+POWER(Y7,2))+K8*(POWER(W8,2)+POWER(Y8,2)))/(100*B6)</f>
        <v>1.129631935590745E-2</v>
      </c>
      <c r="AA17" s="90"/>
      <c r="AB17" s="91"/>
      <c r="AC17" s="92">
        <f>(I6*(POWER(AE7+AE8,2)+POWER(AG7+AG8,2))+I7*(POWER(AE7,2)+POWER(AG7,2))+I8*(POWER(AE8,2)+POWER(AG8,2)))/POWER(B6,2)</f>
        <v>3.633991580490724E-4</v>
      </c>
      <c r="AD17" s="88"/>
      <c r="AE17" s="88"/>
      <c r="AF17" s="89" t="s">
        <v>23</v>
      </c>
      <c r="AG17" s="89"/>
      <c r="AH17" s="90">
        <f>(K6*(POWER(AE7+AE8,2)+POWER(AG7+AG8,2))+K7*(POWER(AE7,2)+POWER(AG7,2))+K8*(POWER(AE8,2)+POWER(AG8,2)))/(100*B6)</f>
        <v>1.0530373894335943E-2</v>
      </c>
      <c r="AI17" s="90"/>
      <c r="AJ17" s="91"/>
      <c r="AK17" s="92">
        <f>(I6*(POWER(AM7+AM8,2)+POWER(AO7+AO8,2))+I7*(POWER(AM7,2)+POWER(AO7,2))+I8*(POWER(AM8,2)+POWER(AO8,2)))/POWER(B6,2)</f>
        <v>4.0104836949727787E-4</v>
      </c>
      <c r="AL17" s="88"/>
      <c r="AM17" s="88"/>
      <c r="AN17" s="89" t="s">
        <v>23</v>
      </c>
      <c r="AO17" s="89"/>
      <c r="AP17" s="90">
        <f>(K6*(POWER(AM7+AM8,2)+POWER(AO7+AO8,2))+K7*(POWER(AM7,2)+POWER(AO7,2))+K8*(POWER(AM8,2)+POWER(AO8,2)))/(100*B6)</f>
        <v>1.1539777257619217E-2</v>
      </c>
      <c r="AQ17" s="90"/>
      <c r="AR17" s="91"/>
      <c r="AS17" s="92">
        <f>(I6*(POWER(AU7+AU8,2)+POWER(AW7+AW8,2))+I7*(POWER(AU7,2)+POWER(AW7,2))+I8*(POWER(AU8,2)+POWER(AW8,2)))/POWER(B6,2)</f>
        <v>1.8502717355412603E-4</v>
      </c>
      <c r="AT17" s="88"/>
      <c r="AU17" s="88"/>
      <c r="AV17" s="89" t="s">
        <v>23</v>
      </c>
      <c r="AW17" s="89"/>
      <c r="AX17" s="90">
        <f>(K6*(POWER(AU7+AU8,2)+POWER(AW7+AW8,2))+K7*(POWER(AU7,2)+POWER(AW7,2))+K8*(POWER(AU8,2)+POWER(AW8,2)))/(100*B6)</f>
        <v>5.1467030649169302E-3</v>
      </c>
      <c r="AY17" s="90"/>
      <c r="AZ17" s="91"/>
    </row>
    <row r="18" spans="1:52" ht="13.5" thickBot="1" x14ac:dyDescent="0.25">
      <c r="A18" s="68"/>
      <c r="B18" s="69"/>
      <c r="C18" s="69"/>
      <c r="D18" s="69"/>
      <c r="E18" s="69"/>
      <c r="F18" s="69"/>
      <c r="G18" s="69"/>
      <c r="H18" s="69"/>
      <c r="I18" s="93" t="s">
        <v>17</v>
      </c>
      <c r="J18" s="63"/>
      <c r="K18" s="63"/>
      <c r="L18" s="94"/>
      <c r="M18" s="95">
        <f>(I10*(POWER(O11+O12,2)+POWER(Q11+Q12,2))+I11*(POWER(O11,2)+POWER(Q11,2))+I12*(POWER(O12,2)+POWER(Q12,2)))/POWER(B10,2)</f>
        <v>1.1020928920160628E-3</v>
      </c>
      <c r="N18" s="95"/>
      <c r="O18" s="95"/>
      <c r="P18" s="96" t="s">
        <v>23</v>
      </c>
      <c r="Q18" s="96"/>
      <c r="R18" s="97">
        <f>(K10*(POWER(O11+O12,2)+POWER(Q11+Q12,2))+K11*(POWER(O11,2)+POWER(Q11,2))+K12*(POWER(O12,2)+POWER(Q12,2)))/(100*B10)</f>
        <v>3.2929860069908203E-2</v>
      </c>
      <c r="S18" s="97"/>
      <c r="T18" s="98"/>
      <c r="U18" s="99">
        <f>(I10*(POWER(W11+W12,2)+POWER(Y11+Y12,2))+I11*(POWER(W11,2)+POWER(Y11,2))+I12*(POWER(W12,2)+POWER(Y12,2)))/POWER(B10,2)</f>
        <v>7.3853120834437328E-4</v>
      </c>
      <c r="V18" s="95"/>
      <c r="W18" s="95"/>
      <c r="X18" s="96" t="s">
        <v>23</v>
      </c>
      <c r="Y18" s="96"/>
      <c r="Z18" s="97">
        <f>(K10*(POWER(W11+W12,2)+POWER(Y11+Y12,2))+K11*(POWER(W11,2)+POWER(Y11,2))+K12*(POWER(W12,2)+POWER(Y12,2)))/(100*B10)</f>
        <v>2.1961994489539335E-2</v>
      </c>
      <c r="AA18" s="97"/>
      <c r="AB18" s="98"/>
      <c r="AC18" s="99">
        <f>(I10*(POWER(AE11+AE12,2)+POWER(AG11+AG12,2))+I11*(POWER(AE11,2)+POWER(AG11,2))+I12*(POWER(AE12,2)+POWER(AG12,2)))/POWER(B10,2)</f>
        <v>5.0460670606285098E-4</v>
      </c>
      <c r="AD18" s="95"/>
      <c r="AE18" s="95"/>
      <c r="AF18" s="96" t="s">
        <v>23</v>
      </c>
      <c r="AG18" s="96"/>
      <c r="AH18" s="97">
        <f>(K10*(POWER(AE11+AE12,2)+POWER(AG11+AG12,2))+K11*(POWER(AE11,2)+POWER(AG11,2))+K12*(POWER(AE12,2)+POWER(AG12,2)))/(100*B10)</f>
        <v>1.4919986426263441E-2</v>
      </c>
      <c r="AI18" s="97"/>
      <c r="AJ18" s="98"/>
      <c r="AK18" s="99">
        <f>(I10*(POWER(AM11+AM12,2)+POWER(AO11+AO12,2))+I11*(POWER(AM11,2)+POWER(AO11,2))+I12*(POWER(AM12,2)+POWER(AO12,2)))/POWER(B10,2)</f>
        <v>5.6803737171025087E-4</v>
      </c>
      <c r="AL18" s="95"/>
      <c r="AM18" s="95"/>
      <c r="AN18" s="96" t="s">
        <v>23</v>
      </c>
      <c r="AO18" s="96"/>
      <c r="AP18" s="97">
        <f>(K10*(POWER(AM11+AM12,2)+POWER(AO11+AO12,2))+K11*(POWER(AM11,2)+POWER(AO11,2))+K12*(POWER(AM12,2)+POWER(AO12,2)))/(100*B10)</f>
        <v>1.6830176754029695E-2</v>
      </c>
      <c r="AQ18" s="97"/>
      <c r="AR18" s="98"/>
      <c r="AS18" s="99">
        <f>(I10*(POWER(AU11+AU12,2)+POWER(AW11+AW12,2))+I11*(POWER(AU11,2)+POWER(AW11,2))+I12*(POWER(AU12,2)+POWER(AW12,2)))/POWER(B10,2)</f>
        <v>6.0266650297947694E-4</v>
      </c>
      <c r="AT18" s="95"/>
      <c r="AU18" s="95"/>
      <c r="AV18" s="96" t="s">
        <v>23</v>
      </c>
      <c r="AW18" s="96"/>
      <c r="AX18" s="97">
        <f>(K10*(POWER(AU11+AU12,2)+POWER(AW11+AW12,2))+K11*(POWER(AU11,2)+POWER(AW11,2))+K12*(POWER(AU12,2)+POWER(AW12,2)))/(100*B10)</f>
        <v>1.7906243625872918E-2</v>
      </c>
      <c r="AY18" s="97"/>
      <c r="AZ18" s="98"/>
    </row>
    <row r="19" spans="1:52" x14ac:dyDescent="0.2">
      <c r="A19" s="100" t="s">
        <v>49</v>
      </c>
      <c r="B19" s="101"/>
      <c r="C19" s="101"/>
      <c r="D19" s="101"/>
      <c r="E19" s="67" t="s">
        <v>24</v>
      </c>
      <c r="F19" s="67"/>
      <c r="G19" s="67"/>
      <c r="H19" s="67"/>
      <c r="I19" s="85" t="s">
        <v>13</v>
      </c>
      <c r="J19" s="86"/>
      <c r="K19" s="86"/>
      <c r="L19" s="87"/>
      <c r="M19" s="107">
        <f>SUM(O7:P8)+C6+M17</f>
        <v>1.1403807065058027</v>
      </c>
      <c r="N19" s="107"/>
      <c r="O19" s="107"/>
      <c r="P19" s="108" t="s">
        <v>23</v>
      </c>
      <c r="Q19" s="108"/>
      <c r="R19" s="109">
        <f>SUM(Q7:R8)+D6+R17</f>
        <v>0.99708984090941455</v>
      </c>
      <c r="S19" s="109"/>
      <c r="T19" s="110"/>
      <c r="U19" s="119">
        <f>SUM(W7:X8)+C6+U17</f>
        <v>1.148396250417155</v>
      </c>
      <c r="V19" s="107"/>
      <c r="W19" s="107"/>
      <c r="X19" s="108" t="s">
        <v>23</v>
      </c>
      <c r="Y19" s="108"/>
      <c r="Z19" s="109">
        <f>SUM(Y7:Z8)+D6+Z17</f>
        <v>1.0852963054084206</v>
      </c>
      <c r="AA19" s="109"/>
      <c r="AB19" s="110"/>
      <c r="AC19" s="119">
        <f>SUM(AE7:AF8)+C6+AC17</f>
        <v>1.1323633835416322</v>
      </c>
      <c r="AD19" s="107"/>
      <c r="AE19" s="107"/>
      <c r="AF19" s="108" t="s">
        <v>23</v>
      </c>
      <c r="AG19" s="108"/>
      <c r="AH19" s="109">
        <f>SUM(AG7:AH8)+D6+AH17</f>
        <v>0.95653036876833653</v>
      </c>
      <c r="AI19" s="109"/>
      <c r="AJ19" s="110"/>
      <c r="AK19" s="119">
        <f>SUM(AM7:AN8)+C6+AK17</f>
        <v>1.2444010511113108</v>
      </c>
      <c r="AL19" s="107"/>
      <c r="AM19" s="107"/>
      <c r="AN19" s="108" t="s">
        <v>23</v>
      </c>
      <c r="AO19" s="108"/>
      <c r="AP19" s="109">
        <f>SUM(AO7:AP8)+D6+AP17</f>
        <v>0.95753977213161978</v>
      </c>
      <c r="AQ19" s="109"/>
      <c r="AR19" s="110"/>
      <c r="AS19" s="119">
        <f>SUM(AU7:AV8)+C6+AS17</f>
        <v>0.8761850292001121</v>
      </c>
      <c r="AT19" s="107"/>
      <c r="AU19" s="107"/>
      <c r="AV19" s="108" t="s">
        <v>23</v>
      </c>
      <c r="AW19" s="108"/>
      <c r="AX19" s="109">
        <f>SUM(AW7:AX8)+D6+AX17</f>
        <v>0.68714669936942896</v>
      </c>
      <c r="AY19" s="109"/>
      <c r="AZ19" s="110"/>
    </row>
    <row r="20" spans="1:52" x14ac:dyDescent="0.2">
      <c r="A20" s="102"/>
      <c r="B20" s="103"/>
      <c r="C20" s="103"/>
      <c r="D20" s="103"/>
      <c r="E20" s="106"/>
      <c r="F20" s="106"/>
      <c r="G20" s="106"/>
      <c r="H20" s="106"/>
      <c r="I20" s="111" t="s">
        <v>17</v>
      </c>
      <c r="J20" s="112"/>
      <c r="K20" s="112"/>
      <c r="L20" s="113"/>
      <c r="M20" s="114">
        <f>SUM(O11:P12)+C10+M18</f>
        <v>1.823102071166123</v>
      </c>
      <c r="N20" s="114"/>
      <c r="O20" s="114"/>
      <c r="P20" s="115" t="s">
        <v>23</v>
      </c>
      <c r="Q20" s="115"/>
      <c r="R20" s="116">
        <f>SUM(Q11:R12)+D10+R18</f>
        <v>1.6239298582221642</v>
      </c>
      <c r="S20" s="116"/>
      <c r="T20" s="117"/>
      <c r="U20" s="118">
        <f>SUM(W11:X12)+C10+U18</f>
        <v>1.350738476819106</v>
      </c>
      <c r="V20" s="114"/>
      <c r="W20" s="114"/>
      <c r="X20" s="115" t="s">
        <v>23</v>
      </c>
      <c r="Y20" s="115"/>
      <c r="Z20" s="116">
        <f>SUM(Y11:Z12)+D10+Z18</f>
        <v>1.564962007125724</v>
      </c>
      <c r="AA20" s="116"/>
      <c r="AB20" s="117"/>
      <c r="AC20" s="118">
        <f>SUM(AE11:AF12)+C10+AC18</f>
        <v>1.1585045804502168</v>
      </c>
      <c r="AD20" s="114"/>
      <c r="AE20" s="114"/>
      <c r="AF20" s="115" t="s">
        <v>23</v>
      </c>
      <c r="AG20" s="115"/>
      <c r="AH20" s="116">
        <f>SUM(AG11:AH12)+D10+AH18</f>
        <v>1.3099199733132416</v>
      </c>
      <c r="AI20" s="116"/>
      <c r="AJ20" s="117"/>
      <c r="AK20" s="118">
        <f>SUM(AM11:AN12)+C10+AK18</f>
        <v>1.2545680268514905</v>
      </c>
      <c r="AL20" s="114"/>
      <c r="AM20" s="114"/>
      <c r="AN20" s="115" t="s">
        <v>23</v>
      </c>
      <c r="AO20" s="115"/>
      <c r="AP20" s="116">
        <f>SUM(AO11:AP12)+D10+AP18</f>
        <v>1.3438301688862166</v>
      </c>
      <c r="AQ20" s="116"/>
      <c r="AR20" s="117"/>
      <c r="AS20" s="118">
        <f>SUM(AU11:AV12)+C10+AS18</f>
        <v>1.2546026559827597</v>
      </c>
      <c r="AT20" s="114"/>
      <c r="AU20" s="114"/>
      <c r="AV20" s="115" t="s">
        <v>23</v>
      </c>
      <c r="AW20" s="115"/>
      <c r="AX20" s="116">
        <f>SUM(AW11:AX12)+D10+AX18</f>
        <v>1.4009062598383364</v>
      </c>
      <c r="AY20" s="116"/>
      <c r="AZ20" s="117"/>
    </row>
    <row r="21" spans="1:52" ht="13.5" thickBot="1" x14ac:dyDescent="0.25">
      <c r="A21" s="104"/>
      <c r="B21" s="105"/>
      <c r="C21" s="105"/>
      <c r="D21" s="105"/>
      <c r="E21" s="69"/>
      <c r="F21" s="69"/>
      <c r="G21" s="69"/>
      <c r="H21" s="69"/>
      <c r="I21" s="120" t="s">
        <v>25</v>
      </c>
      <c r="J21" s="121"/>
      <c r="K21" s="121"/>
      <c r="L21" s="122"/>
      <c r="M21" s="123">
        <f>SUM(M19,M20)</f>
        <v>2.9634827776719259</v>
      </c>
      <c r="N21" s="123"/>
      <c r="O21" s="123"/>
      <c r="P21" s="124" t="s">
        <v>23</v>
      </c>
      <c r="Q21" s="124"/>
      <c r="R21" s="125">
        <f>SUM(R19,R20)</f>
        <v>2.6210196991315788</v>
      </c>
      <c r="S21" s="125"/>
      <c r="T21" s="126"/>
      <c r="U21" s="127">
        <f>SUM(U19,U20)</f>
        <v>2.4991347272362612</v>
      </c>
      <c r="V21" s="123"/>
      <c r="W21" s="123"/>
      <c r="X21" s="124" t="s">
        <v>23</v>
      </c>
      <c r="Y21" s="124"/>
      <c r="Z21" s="125">
        <f>SUM(Z19,Z20)</f>
        <v>2.6502583125341443</v>
      </c>
      <c r="AA21" s="125"/>
      <c r="AB21" s="126"/>
      <c r="AC21" s="127">
        <f>SUM(AC19,AC20)</f>
        <v>2.290867963991849</v>
      </c>
      <c r="AD21" s="123"/>
      <c r="AE21" s="123"/>
      <c r="AF21" s="124" t="s">
        <v>23</v>
      </c>
      <c r="AG21" s="124"/>
      <c r="AH21" s="125">
        <f>SUM(AH19,AH20)</f>
        <v>2.266450342081578</v>
      </c>
      <c r="AI21" s="125"/>
      <c r="AJ21" s="126"/>
      <c r="AK21" s="127">
        <f>SUM(AK19,AK20)</f>
        <v>2.4989690779628013</v>
      </c>
      <c r="AL21" s="123"/>
      <c r="AM21" s="123"/>
      <c r="AN21" s="124" t="s">
        <v>23</v>
      </c>
      <c r="AO21" s="124"/>
      <c r="AP21" s="125">
        <f>SUM(AP19,AP20)</f>
        <v>2.3013699410178363</v>
      </c>
      <c r="AQ21" s="125"/>
      <c r="AR21" s="126"/>
      <c r="AS21" s="127">
        <f>SUM(AS19,AS20)</f>
        <v>2.130787685182872</v>
      </c>
      <c r="AT21" s="123"/>
      <c r="AU21" s="123"/>
      <c r="AV21" s="124" t="s">
        <v>23</v>
      </c>
      <c r="AW21" s="124"/>
      <c r="AX21" s="125">
        <f>SUM(AX19,AX20)</f>
        <v>2.0880529592077655</v>
      </c>
      <c r="AY21" s="125"/>
      <c r="AZ21" s="126"/>
    </row>
    <row r="22" spans="1:52" ht="30" customHeight="1" thickBot="1" x14ac:dyDescent="0.25">
      <c r="A22" s="128" t="s">
        <v>26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</row>
    <row r="23" spans="1:52" ht="15.75" customHeight="1" thickBot="1" x14ac:dyDescent="0.25">
      <c r="A23" s="129" t="s">
        <v>5</v>
      </c>
      <c r="B23" s="130"/>
      <c r="C23" s="130" t="s">
        <v>1</v>
      </c>
      <c r="D23" s="130"/>
      <c r="E23" s="130" t="s">
        <v>27</v>
      </c>
      <c r="F23" s="130"/>
      <c r="G23" s="130"/>
      <c r="H23" s="130"/>
      <c r="I23" s="130"/>
      <c r="J23" s="130"/>
      <c r="K23" s="130"/>
      <c r="L23" s="131"/>
      <c r="M23" s="29" t="s">
        <v>28</v>
      </c>
      <c r="N23" s="132"/>
      <c r="O23" s="132"/>
      <c r="P23" s="132"/>
      <c r="Q23" s="132"/>
      <c r="R23" s="132"/>
      <c r="S23" s="132"/>
      <c r="T23" s="32"/>
      <c r="U23" s="29" t="s">
        <v>28</v>
      </c>
      <c r="V23" s="132"/>
      <c r="W23" s="132"/>
      <c r="X23" s="132"/>
      <c r="Y23" s="132"/>
      <c r="Z23" s="132"/>
      <c r="AA23" s="132"/>
      <c r="AB23" s="32"/>
      <c r="AC23" s="29" t="s">
        <v>28</v>
      </c>
      <c r="AD23" s="132"/>
      <c r="AE23" s="132"/>
      <c r="AF23" s="132"/>
      <c r="AG23" s="132"/>
      <c r="AH23" s="132"/>
      <c r="AI23" s="132"/>
      <c r="AJ23" s="32"/>
      <c r="AK23" s="29" t="s">
        <v>28</v>
      </c>
      <c r="AL23" s="132"/>
      <c r="AM23" s="132"/>
      <c r="AN23" s="132"/>
      <c r="AO23" s="132"/>
      <c r="AP23" s="132"/>
      <c r="AQ23" s="132"/>
      <c r="AR23" s="32"/>
      <c r="AS23" s="29" t="s">
        <v>28</v>
      </c>
      <c r="AT23" s="132"/>
      <c r="AU23" s="132"/>
      <c r="AV23" s="132"/>
      <c r="AW23" s="132"/>
      <c r="AX23" s="132"/>
      <c r="AY23" s="132"/>
      <c r="AZ23" s="32"/>
    </row>
    <row r="24" spans="1:52" x14ac:dyDescent="0.2">
      <c r="A24" s="33">
        <v>10</v>
      </c>
      <c r="B24" s="34"/>
      <c r="C24" s="34" t="s">
        <v>14</v>
      </c>
      <c r="D24" s="34"/>
      <c r="E24" s="35" t="s">
        <v>58</v>
      </c>
      <c r="F24" s="35"/>
      <c r="G24" s="35"/>
      <c r="H24" s="35"/>
      <c r="I24" s="35"/>
      <c r="J24" s="35"/>
      <c r="K24" s="35"/>
      <c r="L24" s="71"/>
      <c r="M24" s="133">
        <v>10.100000381469727</v>
      </c>
      <c r="N24" s="134"/>
      <c r="O24" s="134"/>
      <c r="P24" s="134"/>
      <c r="Q24" s="134"/>
      <c r="R24" s="134"/>
      <c r="S24" s="134"/>
      <c r="T24" s="135"/>
      <c r="U24" s="133">
        <v>10.100000381469727</v>
      </c>
      <c r="V24" s="134"/>
      <c r="W24" s="134"/>
      <c r="X24" s="134"/>
      <c r="Y24" s="134"/>
      <c r="Z24" s="134"/>
      <c r="AA24" s="134"/>
      <c r="AB24" s="135"/>
      <c r="AC24" s="133">
        <v>10.100000381469727</v>
      </c>
      <c r="AD24" s="134"/>
      <c r="AE24" s="134"/>
      <c r="AF24" s="134"/>
      <c r="AG24" s="134"/>
      <c r="AH24" s="134"/>
      <c r="AI24" s="134"/>
      <c r="AJ24" s="135"/>
      <c r="AK24" s="133">
        <v>10.100000381469727</v>
      </c>
      <c r="AL24" s="134"/>
      <c r="AM24" s="134"/>
      <c r="AN24" s="134"/>
      <c r="AO24" s="134"/>
      <c r="AP24" s="134"/>
      <c r="AQ24" s="134"/>
      <c r="AR24" s="135"/>
      <c r="AS24" s="133">
        <v>10.100000381469727</v>
      </c>
      <c r="AT24" s="134"/>
      <c r="AU24" s="134"/>
      <c r="AV24" s="134"/>
      <c r="AW24" s="134"/>
      <c r="AX24" s="134"/>
      <c r="AY24" s="134"/>
      <c r="AZ24" s="135"/>
    </row>
    <row r="25" spans="1:52" x14ac:dyDescent="0.2">
      <c r="A25" s="54">
        <v>10</v>
      </c>
      <c r="B25" s="55"/>
      <c r="C25" s="55" t="s">
        <v>18</v>
      </c>
      <c r="D25" s="55"/>
      <c r="E25" s="56" t="s">
        <v>59</v>
      </c>
      <c r="F25" s="56"/>
      <c r="G25" s="56"/>
      <c r="H25" s="56"/>
      <c r="I25" s="56"/>
      <c r="J25" s="56"/>
      <c r="K25" s="56"/>
      <c r="L25" s="136"/>
      <c r="M25" s="137">
        <v>10.100000381469727</v>
      </c>
      <c r="N25" s="138"/>
      <c r="O25" s="138"/>
      <c r="P25" s="138"/>
      <c r="Q25" s="138"/>
      <c r="R25" s="138"/>
      <c r="S25" s="138"/>
      <c r="T25" s="139"/>
      <c r="U25" s="137">
        <v>10.100000381469727</v>
      </c>
      <c r="V25" s="138"/>
      <c r="W25" s="138"/>
      <c r="X25" s="138"/>
      <c r="Y25" s="138"/>
      <c r="Z25" s="138"/>
      <c r="AA25" s="138"/>
      <c r="AB25" s="139"/>
      <c r="AC25" s="137">
        <v>10.100000381469727</v>
      </c>
      <c r="AD25" s="138"/>
      <c r="AE25" s="138"/>
      <c r="AF25" s="138"/>
      <c r="AG25" s="138"/>
      <c r="AH25" s="138"/>
      <c r="AI25" s="138"/>
      <c r="AJ25" s="139"/>
      <c r="AK25" s="137">
        <v>10.100000381469727</v>
      </c>
      <c r="AL25" s="138"/>
      <c r="AM25" s="138"/>
      <c r="AN25" s="138"/>
      <c r="AO25" s="138"/>
      <c r="AP25" s="138"/>
      <c r="AQ25" s="138"/>
      <c r="AR25" s="139"/>
      <c r="AS25" s="137">
        <v>10.100000381469727</v>
      </c>
      <c r="AT25" s="138"/>
      <c r="AU25" s="138"/>
      <c r="AV25" s="138"/>
      <c r="AW25" s="138"/>
      <c r="AX25" s="138"/>
      <c r="AY25" s="138"/>
      <c r="AZ25" s="139"/>
    </row>
    <row r="26" spans="1:52" x14ac:dyDescent="0.2">
      <c r="A26" s="54">
        <v>6</v>
      </c>
      <c r="B26" s="55"/>
      <c r="C26" s="55" t="s">
        <v>14</v>
      </c>
      <c r="D26" s="55"/>
      <c r="E26" s="56" t="s">
        <v>29</v>
      </c>
      <c r="F26" s="56"/>
      <c r="G26" s="56"/>
      <c r="H26" s="56"/>
      <c r="I26" s="56"/>
      <c r="J26" s="56"/>
      <c r="K26" s="56"/>
      <c r="L26" s="136"/>
      <c r="M26" s="137">
        <v>6.4000000953674316</v>
      </c>
      <c r="N26" s="138"/>
      <c r="O26" s="138"/>
      <c r="P26" s="138"/>
      <c r="Q26" s="138"/>
      <c r="R26" s="138"/>
      <c r="S26" s="138"/>
      <c r="T26" s="139"/>
      <c r="U26" s="137">
        <v>6.4000000953674316</v>
      </c>
      <c r="V26" s="138"/>
      <c r="W26" s="138"/>
      <c r="X26" s="138"/>
      <c r="Y26" s="138"/>
      <c r="Z26" s="138"/>
      <c r="AA26" s="138"/>
      <c r="AB26" s="139"/>
      <c r="AC26" s="137">
        <v>6.4000000953674316</v>
      </c>
      <c r="AD26" s="138"/>
      <c r="AE26" s="138"/>
      <c r="AF26" s="138"/>
      <c r="AG26" s="138"/>
      <c r="AH26" s="138"/>
      <c r="AI26" s="138"/>
      <c r="AJ26" s="139"/>
      <c r="AK26" s="137">
        <v>6.4000000953674316</v>
      </c>
      <c r="AL26" s="138"/>
      <c r="AM26" s="138"/>
      <c r="AN26" s="138"/>
      <c r="AO26" s="138"/>
      <c r="AP26" s="138"/>
      <c r="AQ26" s="138"/>
      <c r="AR26" s="139"/>
      <c r="AS26" s="137">
        <v>6.4000000953674316</v>
      </c>
      <c r="AT26" s="138"/>
      <c r="AU26" s="138"/>
      <c r="AV26" s="138"/>
      <c r="AW26" s="138"/>
      <c r="AX26" s="138"/>
      <c r="AY26" s="138"/>
      <c r="AZ26" s="139"/>
    </row>
    <row r="27" spans="1:52" ht="13.5" thickBot="1" x14ac:dyDescent="0.25">
      <c r="A27" s="140">
        <v>6</v>
      </c>
      <c r="B27" s="141"/>
      <c r="C27" s="141" t="s">
        <v>18</v>
      </c>
      <c r="D27" s="141"/>
      <c r="E27" s="78" t="s">
        <v>30</v>
      </c>
      <c r="F27" s="78"/>
      <c r="G27" s="78"/>
      <c r="H27" s="78"/>
      <c r="I27" s="78"/>
      <c r="J27" s="78"/>
      <c r="K27" s="78"/>
      <c r="L27" s="79"/>
      <c r="M27" s="142">
        <v>6.4000000953674316</v>
      </c>
      <c r="N27" s="143"/>
      <c r="O27" s="143"/>
      <c r="P27" s="143"/>
      <c r="Q27" s="143"/>
      <c r="R27" s="143"/>
      <c r="S27" s="143"/>
      <c r="T27" s="144"/>
      <c r="U27" s="142">
        <v>6.4000000953674316</v>
      </c>
      <c r="V27" s="143"/>
      <c r="W27" s="143"/>
      <c r="X27" s="143"/>
      <c r="Y27" s="143"/>
      <c r="Z27" s="143"/>
      <c r="AA27" s="143"/>
      <c r="AB27" s="144"/>
      <c r="AC27" s="142">
        <v>6.4000000953674316</v>
      </c>
      <c r="AD27" s="143"/>
      <c r="AE27" s="143"/>
      <c r="AF27" s="143"/>
      <c r="AG27" s="143"/>
      <c r="AH27" s="143"/>
      <c r="AI27" s="143"/>
      <c r="AJ27" s="144"/>
      <c r="AK27" s="142">
        <v>6.4000000953674316</v>
      </c>
      <c r="AL27" s="143"/>
      <c r="AM27" s="143"/>
      <c r="AN27" s="143"/>
      <c r="AO27" s="143"/>
      <c r="AP27" s="143"/>
      <c r="AQ27" s="143"/>
      <c r="AR27" s="144"/>
      <c r="AS27" s="142">
        <v>6.4000000953674316</v>
      </c>
      <c r="AT27" s="143"/>
      <c r="AU27" s="143"/>
      <c r="AV27" s="143"/>
      <c r="AW27" s="143"/>
      <c r="AX27" s="143"/>
      <c r="AY27" s="143"/>
      <c r="AZ27" s="144"/>
    </row>
    <row r="28" spans="1:52" ht="30" customHeight="1" thickBot="1" x14ac:dyDescent="0.25">
      <c r="A28" s="128" t="s">
        <v>31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</row>
    <row r="29" spans="1:52" ht="15" customHeight="1" x14ac:dyDescent="0.2">
      <c r="A29" s="145" t="s">
        <v>1</v>
      </c>
      <c r="B29" s="146"/>
      <c r="C29" s="146"/>
      <c r="D29" s="146"/>
      <c r="E29" s="146" t="s">
        <v>32</v>
      </c>
      <c r="F29" s="146"/>
      <c r="G29" s="146" t="s">
        <v>33</v>
      </c>
      <c r="H29" s="146"/>
      <c r="I29" s="146" t="s">
        <v>34</v>
      </c>
      <c r="J29" s="146"/>
      <c r="K29" s="146" t="s">
        <v>35</v>
      </c>
      <c r="L29" s="149"/>
      <c r="M29" s="66" t="s">
        <v>9</v>
      </c>
      <c r="N29" s="150"/>
      <c r="O29" s="152" t="s">
        <v>10</v>
      </c>
      <c r="P29" s="67"/>
      <c r="Q29" s="150"/>
      <c r="R29" s="152" t="s">
        <v>11</v>
      </c>
      <c r="S29" s="67"/>
      <c r="T29" s="154"/>
      <c r="U29" s="66" t="s">
        <v>9</v>
      </c>
      <c r="V29" s="150"/>
      <c r="W29" s="152" t="s">
        <v>10</v>
      </c>
      <c r="X29" s="67"/>
      <c r="Y29" s="150"/>
      <c r="Z29" s="152" t="s">
        <v>11</v>
      </c>
      <c r="AA29" s="67"/>
      <c r="AB29" s="154"/>
      <c r="AC29" s="66" t="s">
        <v>9</v>
      </c>
      <c r="AD29" s="150"/>
      <c r="AE29" s="152" t="s">
        <v>10</v>
      </c>
      <c r="AF29" s="67"/>
      <c r="AG29" s="150"/>
      <c r="AH29" s="152" t="s">
        <v>11</v>
      </c>
      <c r="AI29" s="67"/>
      <c r="AJ29" s="154"/>
      <c r="AK29" s="66" t="s">
        <v>9</v>
      </c>
      <c r="AL29" s="150"/>
      <c r="AM29" s="152" t="s">
        <v>10</v>
      </c>
      <c r="AN29" s="67"/>
      <c r="AO29" s="150"/>
      <c r="AP29" s="152" t="s">
        <v>11</v>
      </c>
      <c r="AQ29" s="67"/>
      <c r="AR29" s="154"/>
      <c r="AS29" s="66" t="s">
        <v>9</v>
      </c>
      <c r="AT29" s="150"/>
      <c r="AU29" s="152" t="s">
        <v>10</v>
      </c>
      <c r="AV29" s="67"/>
      <c r="AW29" s="150"/>
      <c r="AX29" s="152" t="s">
        <v>11</v>
      </c>
      <c r="AY29" s="67"/>
      <c r="AZ29" s="154"/>
    </row>
    <row r="30" spans="1:52" ht="15.75" customHeight="1" thickBot="1" x14ac:dyDescent="0.25">
      <c r="A30" s="147"/>
      <c r="B30" s="148"/>
      <c r="C30" s="148"/>
      <c r="D30" s="148"/>
      <c r="E30" s="21" t="s">
        <v>36</v>
      </c>
      <c r="F30" s="21" t="s">
        <v>37</v>
      </c>
      <c r="G30" s="21" t="s">
        <v>36</v>
      </c>
      <c r="H30" s="21" t="s">
        <v>37</v>
      </c>
      <c r="I30" s="21" t="s">
        <v>36</v>
      </c>
      <c r="J30" s="21" t="s">
        <v>37</v>
      </c>
      <c r="K30" s="21" t="s">
        <v>36</v>
      </c>
      <c r="L30" s="2" t="s">
        <v>37</v>
      </c>
      <c r="M30" s="68"/>
      <c r="N30" s="151"/>
      <c r="O30" s="153"/>
      <c r="P30" s="69"/>
      <c r="Q30" s="151"/>
      <c r="R30" s="153"/>
      <c r="S30" s="69"/>
      <c r="T30" s="155"/>
      <c r="U30" s="68"/>
      <c r="V30" s="151"/>
      <c r="W30" s="153"/>
      <c r="X30" s="69"/>
      <c r="Y30" s="151"/>
      <c r="Z30" s="153"/>
      <c r="AA30" s="69"/>
      <c r="AB30" s="155"/>
      <c r="AC30" s="68"/>
      <c r="AD30" s="151"/>
      <c r="AE30" s="153"/>
      <c r="AF30" s="69"/>
      <c r="AG30" s="151"/>
      <c r="AH30" s="153"/>
      <c r="AI30" s="69"/>
      <c r="AJ30" s="155"/>
      <c r="AK30" s="68"/>
      <c r="AL30" s="151"/>
      <c r="AM30" s="153"/>
      <c r="AN30" s="69"/>
      <c r="AO30" s="151"/>
      <c r="AP30" s="153"/>
      <c r="AQ30" s="69"/>
      <c r="AR30" s="155"/>
      <c r="AS30" s="68"/>
      <c r="AT30" s="151"/>
      <c r="AU30" s="153"/>
      <c r="AV30" s="69"/>
      <c r="AW30" s="151"/>
      <c r="AX30" s="153"/>
      <c r="AY30" s="69"/>
      <c r="AZ30" s="155"/>
    </row>
    <row r="31" spans="1:52" x14ac:dyDescent="0.2">
      <c r="A31" s="156" t="s">
        <v>50</v>
      </c>
      <c r="B31" s="157"/>
      <c r="C31" s="157"/>
      <c r="D31" s="157"/>
      <c r="E31" s="158"/>
      <c r="F31" s="158"/>
      <c r="G31" s="158"/>
      <c r="H31" s="158"/>
      <c r="I31" s="158"/>
      <c r="J31" s="158"/>
      <c r="K31" s="158"/>
      <c r="L31" s="159"/>
      <c r="M31" s="160"/>
      <c r="N31" s="161"/>
      <c r="O31" s="162"/>
      <c r="P31" s="162"/>
      <c r="Q31" s="162"/>
      <c r="R31" s="162"/>
      <c r="S31" s="162"/>
      <c r="T31" s="163"/>
      <c r="U31" s="160"/>
      <c r="V31" s="161"/>
      <c r="W31" s="162"/>
      <c r="X31" s="162"/>
      <c r="Y31" s="162"/>
      <c r="Z31" s="162"/>
      <c r="AA31" s="162"/>
      <c r="AB31" s="163"/>
      <c r="AC31" s="160"/>
      <c r="AD31" s="161"/>
      <c r="AE31" s="162"/>
      <c r="AF31" s="162"/>
      <c r="AG31" s="162"/>
      <c r="AH31" s="162"/>
      <c r="AI31" s="162"/>
      <c r="AJ31" s="163"/>
      <c r="AK31" s="160"/>
      <c r="AL31" s="161"/>
      <c r="AM31" s="162"/>
      <c r="AN31" s="162"/>
      <c r="AO31" s="162"/>
      <c r="AP31" s="162"/>
      <c r="AQ31" s="162"/>
      <c r="AR31" s="163"/>
      <c r="AS31" s="160"/>
      <c r="AT31" s="161"/>
      <c r="AU31" s="162"/>
      <c r="AV31" s="162"/>
      <c r="AW31" s="162"/>
      <c r="AX31" s="162"/>
      <c r="AY31" s="162"/>
      <c r="AZ31" s="163"/>
    </row>
    <row r="32" spans="1:52" x14ac:dyDescent="0.2">
      <c r="A32" s="168" t="s">
        <v>51</v>
      </c>
      <c r="B32" s="169"/>
      <c r="C32" s="169"/>
      <c r="D32" s="169"/>
      <c r="E32" s="17"/>
      <c r="F32" s="17"/>
      <c r="G32" s="17"/>
      <c r="H32" s="17"/>
      <c r="I32" s="17"/>
      <c r="J32" s="17"/>
      <c r="K32" s="17"/>
      <c r="L32" s="3"/>
      <c r="M32" s="166">
        <f>M7</f>
        <v>23.541325981193886</v>
      </c>
      <c r="N32" s="167"/>
      <c r="O32" s="164">
        <f>O7</f>
        <v>0.36000001430511475</v>
      </c>
      <c r="P32" s="164"/>
      <c r="Q32" s="164"/>
      <c r="R32" s="164">
        <f>Q7</f>
        <v>0.20000000298023224</v>
      </c>
      <c r="S32" s="164"/>
      <c r="T32" s="165"/>
      <c r="U32" s="166">
        <f>U7</f>
        <v>32.497777733013478</v>
      </c>
      <c r="V32" s="167"/>
      <c r="W32" s="164">
        <f>W7</f>
        <v>0.43999999761581421</v>
      </c>
      <c r="X32" s="164"/>
      <c r="Y32" s="164"/>
      <c r="Z32" s="164">
        <f>Y7</f>
        <v>0.36000001430511475</v>
      </c>
      <c r="AA32" s="164"/>
      <c r="AB32" s="165"/>
      <c r="AC32" s="166">
        <f>AC7</f>
        <v>24.626742684784293</v>
      </c>
      <c r="AD32" s="167"/>
      <c r="AE32" s="164">
        <f>AE7</f>
        <v>0.40000000596046448</v>
      </c>
      <c r="AF32" s="164"/>
      <c r="AG32" s="164"/>
      <c r="AH32" s="164">
        <f>AG7</f>
        <v>0.15999999642372131</v>
      </c>
      <c r="AI32" s="164"/>
      <c r="AJ32" s="165"/>
      <c r="AK32" s="166">
        <f>AK7</f>
        <v>29.812777120708819</v>
      </c>
      <c r="AL32" s="167"/>
      <c r="AM32" s="164">
        <f>AM7</f>
        <v>0.43999999761581421</v>
      </c>
      <c r="AN32" s="164"/>
      <c r="AO32" s="164"/>
      <c r="AP32" s="164">
        <f>AO7</f>
        <v>0.2800000011920929</v>
      </c>
      <c r="AQ32" s="164"/>
      <c r="AR32" s="165"/>
      <c r="AS32" s="166">
        <f>AS7</f>
        <v>26.070518063217481</v>
      </c>
      <c r="AT32" s="167"/>
      <c r="AU32" s="164">
        <f>AU7</f>
        <v>0.36000001430511475</v>
      </c>
      <c r="AV32" s="164"/>
      <c r="AW32" s="164"/>
      <c r="AX32" s="164">
        <f>AW7</f>
        <v>0.2800000011920929</v>
      </c>
      <c r="AY32" s="164"/>
      <c r="AZ32" s="165"/>
    </row>
    <row r="33" spans="1:52" x14ac:dyDescent="0.2">
      <c r="A33" s="168" t="s">
        <v>60</v>
      </c>
      <c r="B33" s="169"/>
      <c r="C33" s="169"/>
      <c r="D33" s="169"/>
      <c r="E33" s="17">
        <v>46.8</v>
      </c>
      <c r="F33" s="17">
        <v>0.5</v>
      </c>
      <c r="G33" s="17">
        <v>48.7</v>
      </c>
      <c r="H33" s="17">
        <v>60</v>
      </c>
      <c r="I33" s="17"/>
      <c r="J33" s="17"/>
      <c r="K33" s="17"/>
      <c r="L33" s="3"/>
      <c r="M33" s="198">
        <f>IF(OR(M24=0,S7=0),0,ABS(1000*O33/(SQRT(3)*M24*S7)))</f>
        <v>0</v>
      </c>
      <c r="N33" s="199"/>
      <c r="O33" s="200">
        <v>0</v>
      </c>
      <c r="P33" s="200"/>
      <c r="Q33" s="200"/>
      <c r="R33" s="48">
        <f>-ABS(O33)*TAN(ACOS(S7))</f>
        <v>0</v>
      </c>
      <c r="S33" s="48"/>
      <c r="T33" s="170"/>
      <c r="U33" s="198">
        <f>IF(OR(U24=0,AA7=0),0,ABS(1000*W33/(SQRT(3)*U24*AA7)))</f>
        <v>0</v>
      </c>
      <c r="V33" s="199"/>
      <c r="W33" s="200">
        <v>0</v>
      </c>
      <c r="X33" s="200"/>
      <c r="Y33" s="200"/>
      <c r="Z33" s="48">
        <f>-ABS(W33)*TAN(ACOS(AA7))</f>
        <v>0</v>
      </c>
      <c r="AA33" s="48"/>
      <c r="AB33" s="170"/>
      <c r="AC33" s="198">
        <f>IF(OR(AC24=0,AI7=0),0,ABS(1000*AE33/(SQRT(3)*AC24*AI7)))</f>
        <v>0</v>
      </c>
      <c r="AD33" s="199"/>
      <c r="AE33" s="200">
        <v>0</v>
      </c>
      <c r="AF33" s="200"/>
      <c r="AG33" s="200"/>
      <c r="AH33" s="48">
        <f>-ABS(AE33)*TAN(ACOS(AI7))</f>
        <v>0</v>
      </c>
      <c r="AI33" s="48"/>
      <c r="AJ33" s="170"/>
      <c r="AK33" s="198">
        <f>IF(OR(AK24=0,AQ7=0),0,ABS(1000*AM33/(SQRT(3)*AK24*AQ7)))</f>
        <v>0</v>
      </c>
      <c r="AL33" s="199"/>
      <c r="AM33" s="200">
        <v>0</v>
      </c>
      <c r="AN33" s="200"/>
      <c r="AO33" s="200"/>
      <c r="AP33" s="48">
        <f>-ABS(AM33)*TAN(ACOS(AQ7))</f>
        <v>0</v>
      </c>
      <c r="AQ33" s="48"/>
      <c r="AR33" s="170"/>
      <c r="AS33" s="198">
        <f>IF(OR(AS24=0,AY7=0),0,ABS(1000*AU33/(SQRT(3)*AS24*AY7)))</f>
        <v>0</v>
      </c>
      <c r="AT33" s="199"/>
      <c r="AU33" s="200">
        <v>0</v>
      </c>
      <c r="AV33" s="200"/>
      <c r="AW33" s="200"/>
      <c r="AX33" s="48">
        <f>-ABS(AU33)*TAN(ACOS(AY7))</f>
        <v>0</v>
      </c>
      <c r="AY33" s="48"/>
      <c r="AZ33" s="170"/>
    </row>
    <row r="34" spans="1:52" x14ac:dyDescent="0.2">
      <c r="A34" s="168" t="s">
        <v>61</v>
      </c>
      <c r="B34" s="169"/>
      <c r="C34" s="169"/>
      <c r="D34" s="169"/>
      <c r="E34" s="17"/>
      <c r="F34" s="17"/>
      <c r="G34" s="17"/>
      <c r="H34" s="17"/>
      <c r="I34" s="17"/>
      <c r="J34" s="17"/>
      <c r="K34" s="17"/>
      <c r="L34" s="3"/>
      <c r="M34" s="198">
        <f>IF(OR(M24=0,S7=0),0,ABS(1000*O34/(SQRT(3)*M24*S7)))</f>
        <v>0</v>
      </c>
      <c r="N34" s="199"/>
      <c r="O34" s="200">
        <v>0</v>
      </c>
      <c r="P34" s="200"/>
      <c r="Q34" s="200"/>
      <c r="R34" s="48">
        <f>-ABS(O34)*TAN(ACOS(S7))</f>
        <v>0</v>
      </c>
      <c r="S34" s="48"/>
      <c r="T34" s="170"/>
      <c r="U34" s="198">
        <f>IF(OR(U24=0,AA7=0),0,ABS(1000*W34/(SQRT(3)*U24*AA7)))</f>
        <v>0</v>
      </c>
      <c r="V34" s="199"/>
      <c r="W34" s="200">
        <v>0</v>
      </c>
      <c r="X34" s="200"/>
      <c r="Y34" s="200"/>
      <c r="Z34" s="48">
        <f>-ABS(W34)*TAN(ACOS(AA7))</f>
        <v>0</v>
      </c>
      <c r="AA34" s="48"/>
      <c r="AB34" s="170"/>
      <c r="AC34" s="198">
        <f>IF(OR(AC24=0,AI7=0),0,ABS(1000*AE34/(SQRT(3)*AC24*AI7)))</f>
        <v>0</v>
      </c>
      <c r="AD34" s="199"/>
      <c r="AE34" s="200">
        <v>0</v>
      </c>
      <c r="AF34" s="200"/>
      <c r="AG34" s="200"/>
      <c r="AH34" s="48">
        <f>-ABS(AE34)*TAN(ACOS(AI7))</f>
        <v>0</v>
      </c>
      <c r="AI34" s="48"/>
      <c r="AJ34" s="170"/>
      <c r="AK34" s="198">
        <f>IF(OR(AK24=0,AQ7=0),0,ABS(1000*AM34/(SQRT(3)*AK24*AQ7)))</f>
        <v>0</v>
      </c>
      <c r="AL34" s="199"/>
      <c r="AM34" s="200">
        <v>0</v>
      </c>
      <c r="AN34" s="200"/>
      <c r="AO34" s="200"/>
      <c r="AP34" s="48">
        <f>-ABS(AM34)*TAN(ACOS(AQ7))</f>
        <v>0</v>
      </c>
      <c r="AQ34" s="48"/>
      <c r="AR34" s="170"/>
      <c r="AS34" s="198">
        <f>IF(OR(AS24=0,AY7=0),0,ABS(1000*AU34/(SQRT(3)*AS24*AY7)))</f>
        <v>0</v>
      </c>
      <c r="AT34" s="199"/>
      <c r="AU34" s="200">
        <v>0</v>
      </c>
      <c r="AV34" s="200"/>
      <c r="AW34" s="200"/>
      <c r="AX34" s="48">
        <f>-ABS(AU34)*TAN(ACOS(AY7))</f>
        <v>0</v>
      </c>
      <c r="AY34" s="48"/>
      <c r="AZ34" s="170"/>
    </row>
    <row r="35" spans="1:52" x14ac:dyDescent="0.2">
      <c r="A35" s="168" t="s">
        <v>62</v>
      </c>
      <c r="B35" s="169"/>
      <c r="C35" s="169"/>
      <c r="D35" s="169"/>
      <c r="E35" s="17"/>
      <c r="F35" s="17"/>
      <c r="G35" s="17"/>
      <c r="H35" s="17"/>
      <c r="I35" s="17"/>
      <c r="J35" s="17"/>
      <c r="K35" s="17"/>
      <c r="L35" s="3"/>
      <c r="M35" s="198">
        <f>IF(OR(M24=0,S7=0),0,ABS(1000*O35/(SQRT(3)*M24*S7)))</f>
        <v>0</v>
      </c>
      <c r="N35" s="199"/>
      <c r="O35" s="200">
        <v>0</v>
      </c>
      <c r="P35" s="200"/>
      <c r="Q35" s="200"/>
      <c r="R35" s="48">
        <f>-ABS(O35)*TAN(ACOS(S7))</f>
        <v>0</v>
      </c>
      <c r="S35" s="48"/>
      <c r="T35" s="170"/>
      <c r="U35" s="198">
        <f>IF(OR(U24=0,AA7=0),0,ABS(1000*W35/(SQRT(3)*U24*AA7)))</f>
        <v>0</v>
      </c>
      <c r="V35" s="199"/>
      <c r="W35" s="200">
        <v>0</v>
      </c>
      <c r="X35" s="200"/>
      <c r="Y35" s="200"/>
      <c r="Z35" s="48">
        <f>-ABS(W35)*TAN(ACOS(AA7))</f>
        <v>0</v>
      </c>
      <c r="AA35" s="48"/>
      <c r="AB35" s="170"/>
      <c r="AC35" s="198">
        <f>IF(OR(AC24=0,AI7=0),0,ABS(1000*AE35/(SQRT(3)*AC24*AI7)))</f>
        <v>0</v>
      </c>
      <c r="AD35" s="199"/>
      <c r="AE35" s="200">
        <v>0</v>
      </c>
      <c r="AF35" s="200"/>
      <c r="AG35" s="200"/>
      <c r="AH35" s="48">
        <f>-ABS(AE35)*TAN(ACOS(AI7))</f>
        <v>0</v>
      </c>
      <c r="AI35" s="48"/>
      <c r="AJ35" s="170"/>
      <c r="AK35" s="198">
        <f>IF(OR(AK24=0,AQ7=0),0,ABS(1000*AM35/(SQRT(3)*AK24*AQ7)))</f>
        <v>0</v>
      </c>
      <c r="AL35" s="199"/>
      <c r="AM35" s="200">
        <v>0</v>
      </c>
      <c r="AN35" s="200"/>
      <c r="AO35" s="200"/>
      <c r="AP35" s="48">
        <f>-ABS(AM35)*TAN(ACOS(AQ7))</f>
        <v>0</v>
      </c>
      <c r="AQ35" s="48"/>
      <c r="AR35" s="170"/>
      <c r="AS35" s="198">
        <f>IF(OR(AS24=0,AY7=0),0,ABS(1000*AU35/(SQRT(3)*AS24*AY7)))</f>
        <v>0</v>
      </c>
      <c r="AT35" s="199"/>
      <c r="AU35" s="200">
        <v>0</v>
      </c>
      <c r="AV35" s="200"/>
      <c r="AW35" s="200"/>
      <c r="AX35" s="48">
        <f>-ABS(AU35)*TAN(ACOS(AY7))</f>
        <v>0</v>
      </c>
      <c r="AY35" s="48"/>
      <c r="AZ35" s="170"/>
    </row>
    <row r="36" spans="1:52" ht="13.5" thickBot="1" x14ac:dyDescent="0.25">
      <c r="A36" s="171" t="s">
        <v>52</v>
      </c>
      <c r="B36" s="172"/>
      <c r="C36" s="172"/>
      <c r="D36" s="172"/>
      <c r="E36" s="173"/>
      <c r="F36" s="173"/>
      <c r="G36" s="173"/>
      <c r="H36" s="173"/>
      <c r="I36" s="173"/>
      <c r="J36" s="173"/>
      <c r="K36" s="173"/>
      <c r="L36" s="174"/>
      <c r="M36" s="84"/>
      <c r="N36" s="175"/>
      <c r="O36" s="82">
        <f>SUM(O32:Q35)</f>
        <v>0.36000001430511475</v>
      </c>
      <c r="P36" s="82"/>
      <c r="Q36" s="82"/>
      <c r="R36" s="82">
        <f>SUM(R32:T35)</f>
        <v>0.20000000298023224</v>
      </c>
      <c r="S36" s="82"/>
      <c r="T36" s="176"/>
      <c r="U36" s="84"/>
      <c r="V36" s="175"/>
      <c r="W36" s="82">
        <f>SUM(W32:Y35)</f>
        <v>0.43999999761581421</v>
      </c>
      <c r="X36" s="82"/>
      <c r="Y36" s="82"/>
      <c r="Z36" s="82">
        <f>SUM(Z32:AB35)</f>
        <v>0.36000001430511475</v>
      </c>
      <c r="AA36" s="82"/>
      <c r="AB36" s="176"/>
      <c r="AC36" s="84"/>
      <c r="AD36" s="175"/>
      <c r="AE36" s="82">
        <f>SUM(AE32:AG35)</f>
        <v>0.40000000596046448</v>
      </c>
      <c r="AF36" s="82"/>
      <c r="AG36" s="82"/>
      <c r="AH36" s="82">
        <f>SUM(AH32:AJ35)</f>
        <v>0.15999999642372131</v>
      </c>
      <c r="AI36" s="82"/>
      <c r="AJ36" s="176"/>
      <c r="AK36" s="84"/>
      <c r="AL36" s="175"/>
      <c r="AM36" s="82">
        <f>SUM(AM32:AO35)</f>
        <v>0.43999999761581421</v>
      </c>
      <c r="AN36" s="82"/>
      <c r="AO36" s="82"/>
      <c r="AP36" s="82">
        <f>SUM(AP32:AR35)</f>
        <v>0.2800000011920929</v>
      </c>
      <c r="AQ36" s="82"/>
      <c r="AR36" s="176"/>
      <c r="AS36" s="84"/>
      <c r="AT36" s="175"/>
      <c r="AU36" s="82">
        <f>SUM(AU32:AW35)</f>
        <v>0.36000001430511475</v>
      </c>
      <c r="AV36" s="82"/>
      <c r="AW36" s="82"/>
      <c r="AX36" s="82">
        <f>SUM(AX32:AZ35)</f>
        <v>0.2800000011920929</v>
      </c>
      <c r="AY36" s="82"/>
      <c r="AZ36" s="176"/>
    </row>
    <row r="37" spans="1:52" x14ac:dyDescent="0.2">
      <c r="A37" s="156" t="s">
        <v>53</v>
      </c>
      <c r="B37" s="157"/>
      <c r="C37" s="157"/>
      <c r="D37" s="157"/>
      <c r="E37" s="158"/>
      <c r="F37" s="158"/>
      <c r="G37" s="158"/>
      <c r="H37" s="158"/>
      <c r="I37" s="158"/>
      <c r="J37" s="158"/>
      <c r="K37" s="158"/>
      <c r="L37" s="159"/>
      <c r="M37" s="160"/>
      <c r="N37" s="161"/>
      <c r="O37" s="162"/>
      <c r="P37" s="162"/>
      <c r="Q37" s="162"/>
      <c r="R37" s="162"/>
      <c r="S37" s="162"/>
      <c r="T37" s="163"/>
      <c r="U37" s="160"/>
      <c r="V37" s="161"/>
      <c r="W37" s="162"/>
      <c r="X37" s="162"/>
      <c r="Y37" s="162"/>
      <c r="Z37" s="162"/>
      <c r="AA37" s="162"/>
      <c r="AB37" s="163"/>
      <c r="AC37" s="160"/>
      <c r="AD37" s="161"/>
      <c r="AE37" s="162"/>
      <c r="AF37" s="162"/>
      <c r="AG37" s="162"/>
      <c r="AH37" s="162"/>
      <c r="AI37" s="162"/>
      <c r="AJ37" s="163"/>
      <c r="AK37" s="160"/>
      <c r="AL37" s="161"/>
      <c r="AM37" s="162"/>
      <c r="AN37" s="162"/>
      <c r="AO37" s="162"/>
      <c r="AP37" s="162"/>
      <c r="AQ37" s="162"/>
      <c r="AR37" s="163"/>
      <c r="AS37" s="160"/>
      <c r="AT37" s="161"/>
      <c r="AU37" s="162"/>
      <c r="AV37" s="162"/>
      <c r="AW37" s="162"/>
      <c r="AX37" s="162"/>
      <c r="AY37" s="162"/>
      <c r="AZ37" s="163"/>
    </row>
    <row r="38" spans="1:52" x14ac:dyDescent="0.2">
      <c r="A38" s="168" t="s">
        <v>54</v>
      </c>
      <c r="B38" s="169"/>
      <c r="C38" s="169"/>
      <c r="D38" s="169"/>
      <c r="E38" s="17"/>
      <c r="F38" s="17"/>
      <c r="G38" s="17"/>
      <c r="H38" s="17"/>
      <c r="I38" s="17"/>
      <c r="J38" s="17"/>
      <c r="K38" s="17"/>
      <c r="L38" s="3"/>
      <c r="M38" s="166">
        <f>M11</f>
        <v>19.536168577213076</v>
      </c>
      <c r="N38" s="167"/>
      <c r="O38" s="164">
        <f>O11</f>
        <v>0.31999999284744263</v>
      </c>
      <c r="P38" s="164"/>
      <c r="Q38" s="164"/>
      <c r="R38" s="164">
        <f>Q11</f>
        <v>0.11999999731779099</v>
      </c>
      <c r="S38" s="164"/>
      <c r="T38" s="165"/>
      <c r="U38" s="166">
        <f>U11</f>
        <v>21.080816775665582</v>
      </c>
      <c r="V38" s="167"/>
      <c r="W38" s="164">
        <f>W11</f>
        <v>0.2800000011920929</v>
      </c>
      <c r="X38" s="164"/>
      <c r="Y38" s="164"/>
      <c r="Z38" s="164">
        <f>Y11</f>
        <v>0.23999999463558197</v>
      </c>
      <c r="AA38" s="164"/>
      <c r="AB38" s="165"/>
      <c r="AC38" s="166">
        <f>AC11</f>
        <v>21.080816775665582</v>
      </c>
      <c r="AD38" s="167"/>
      <c r="AE38" s="164">
        <f>AE11</f>
        <v>0.2800000011920929</v>
      </c>
      <c r="AF38" s="164"/>
      <c r="AG38" s="164"/>
      <c r="AH38" s="164">
        <f>AG11</f>
        <v>0.23999999463558197</v>
      </c>
      <c r="AI38" s="164"/>
      <c r="AJ38" s="165"/>
      <c r="AK38" s="166">
        <f>AK11</f>
        <v>21.080816775665582</v>
      </c>
      <c r="AL38" s="167"/>
      <c r="AM38" s="164">
        <f>AM11</f>
        <v>0.2800000011920929</v>
      </c>
      <c r="AN38" s="164"/>
      <c r="AO38" s="164"/>
      <c r="AP38" s="164">
        <f>AO11</f>
        <v>0.23999999463558197</v>
      </c>
      <c r="AQ38" s="164"/>
      <c r="AR38" s="165"/>
      <c r="AS38" s="166">
        <f>AS11</f>
        <v>19.669523405958437</v>
      </c>
      <c r="AT38" s="167"/>
      <c r="AU38" s="164">
        <f>AU11</f>
        <v>0.2800000011920929</v>
      </c>
      <c r="AV38" s="164"/>
      <c r="AW38" s="164"/>
      <c r="AX38" s="164">
        <f>AW11</f>
        <v>0.20000000298023224</v>
      </c>
      <c r="AY38" s="164"/>
      <c r="AZ38" s="165"/>
    </row>
    <row r="39" spans="1:52" x14ac:dyDescent="0.2">
      <c r="A39" s="168" t="s">
        <v>63</v>
      </c>
      <c r="B39" s="169"/>
      <c r="C39" s="169"/>
      <c r="D39" s="169"/>
      <c r="E39" s="17"/>
      <c r="F39" s="17"/>
      <c r="G39" s="17"/>
      <c r="H39" s="17"/>
      <c r="I39" s="17"/>
      <c r="J39" s="17"/>
      <c r="K39" s="17"/>
      <c r="L39" s="3"/>
      <c r="M39" s="198">
        <f>IF(OR(M25=0,S11=0),0,ABS(1000*O39/(SQRT(3)*M25*S11)))</f>
        <v>0</v>
      </c>
      <c r="N39" s="199"/>
      <c r="O39" s="200">
        <v>0</v>
      </c>
      <c r="P39" s="200"/>
      <c r="Q39" s="200"/>
      <c r="R39" s="48">
        <f>-ABS(O39)*TAN(ACOS(S11))</f>
        <v>0</v>
      </c>
      <c r="S39" s="48"/>
      <c r="T39" s="170"/>
      <c r="U39" s="198">
        <f>IF(OR(U25=0,AA11=0),0,ABS(1000*W39/(SQRT(3)*U25*AA11)))</f>
        <v>0</v>
      </c>
      <c r="V39" s="199"/>
      <c r="W39" s="200">
        <v>0</v>
      </c>
      <c r="X39" s="200"/>
      <c r="Y39" s="200"/>
      <c r="Z39" s="48">
        <f>-ABS(W39)*TAN(ACOS(AA11))</f>
        <v>0</v>
      </c>
      <c r="AA39" s="48"/>
      <c r="AB39" s="170"/>
      <c r="AC39" s="198">
        <f>IF(OR(AC25=0,AI11=0),0,ABS(1000*AE39/(SQRT(3)*AC25*AI11)))</f>
        <v>0</v>
      </c>
      <c r="AD39" s="199"/>
      <c r="AE39" s="200">
        <v>0</v>
      </c>
      <c r="AF39" s="200"/>
      <c r="AG39" s="200"/>
      <c r="AH39" s="48">
        <f>-ABS(AE39)*TAN(ACOS(AI11))</f>
        <v>0</v>
      </c>
      <c r="AI39" s="48"/>
      <c r="AJ39" s="170"/>
      <c r="AK39" s="198">
        <f>IF(OR(AK25=0,AQ11=0),0,ABS(1000*AM39/(SQRT(3)*AK25*AQ11)))</f>
        <v>0</v>
      </c>
      <c r="AL39" s="199"/>
      <c r="AM39" s="200">
        <v>0</v>
      </c>
      <c r="AN39" s="200"/>
      <c r="AO39" s="200"/>
      <c r="AP39" s="48">
        <f>-ABS(AM39)*TAN(ACOS(AQ11))</f>
        <v>0</v>
      </c>
      <c r="AQ39" s="48"/>
      <c r="AR39" s="170"/>
      <c r="AS39" s="198">
        <f>IF(OR(AS25=0,AY11=0),0,ABS(1000*AU39/(SQRT(3)*AS25*AY11)))</f>
        <v>0</v>
      </c>
      <c r="AT39" s="199"/>
      <c r="AU39" s="200">
        <v>0</v>
      </c>
      <c r="AV39" s="200"/>
      <c r="AW39" s="200"/>
      <c r="AX39" s="48">
        <f>-ABS(AU39)*TAN(ACOS(AY11))</f>
        <v>0</v>
      </c>
      <c r="AY39" s="48"/>
      <c r="AZ39" s="170"/>
    </row>
    <row r="40" spans="1:52" x14ac:dyDescent="0.2">
      <c r="A40" s="168" t="s">
        <v>64</v>
      </c>
      <c r="B40" s="169"/>
      <c r="C40" s="169"/>
      <c r="D40" s="169"/>
      <c r="E40" s="17"/>
      <c r="F40" s="17"/>
      <c r="G40" s="17"/>
      <c r="H40" s="17"/>
      <c r="I40" s="17"/>
      <c r="J40" s="17"/>
      <c r="K40" s="17"/>
      <c r="L40" s="3"/>
      <c r="M40" s="198">
        <f>IF(OR(M25=0,S11=0),0,ABS(1000*O40/(SQRT(3)*M25*S11)))</f>
        <v>0</v>
      </c>
      <c r="N40" s="199"/>
      <c r="O40" s="200">
        <v>0</v>
      </c>
      <c r="P40" s="200"/>
      <c r="Q40" s="200"/>
      <c r="R40" s="48">
        <f>-ABS(O40)*TAN(ACOS(S11))</f>
        <v>0</v>
      </c>
      <c r="S40" s="48"/>
      <c r="T40" s="170"/>
      <c r="U40" s="198">
        <f>IF(OR(U25=0,AA11=0),0,ABS(1000*W40/(SQRT(3)*U25*AA11)))</f>
        <v>0</v>
      </c>
      <c r="V40" s="199"/>
      <c r="W40" s="200">
        <v>0</v>
      </c>
      <c r="X40" s="200"/>
      <c r="Y40" s="200"/>
      <c r="Z40" s="48">
        <f>-ABS(W40)*TAN(ACOS(AA11))</f>
        <v>0</v>
      </c>
      <c r="AA40" s="48"/>
      <c r="AB40" s="170"/>
      <c r="AC40" s="198">
        <f>IF(OR(AC25=0,AI11=0),0,ABS(1000*AE40/(SQRT(3)*AC25*AI11)))</f>
        <v>0</v>
      </c>
      <c r="AD40" s="199"/>
      <c r="AE40" s="200">
        <v>0</v>
      </c>
      <c r="AF40" s="200"/>
      <c r="AG40" s="200"/>
      <c r="AH40" s="48">
        <f>-ABS(AE40)*TAN(ACOS(AI11))</f>
        <v>0</v>
      </c>
      <c r="AI40" s="48"/>
      <c r="AJ40" s="170"/>
      <c r="AK40" s="198">
        <f>IF(OR(AK25=0,AQ11=0),0,ABS(1000*AM40/(SQRT(3)*AK25*AQ11)))</f>
        <v>0</v>
      </c>
      <c r="AL40" s="199"/>
      <c r="AM40" s="200">
        <v>0</v>
      </c>
      <c r="AN40" s="200"/>
      <c r="AO40" s="200"/>
      <c r="AP40" s="48">
        <f>-ABS(AM40)*TAN(ACOS(AQ11))</f>
        <v>0</v>
      </c>
      <c r="AQ40" s="48"/>
      <c r="AR40" s="170"/>
      <c r="AS40" s="198">
        <f>IF(OR(AS25=0,AY11=0),0,ABS(1000*AU40/(SQRT(3)*AS25*AY11)))</f>
        <v>0</v>
      </c>
      <c r="AT40" s="199"/>
      <c r="AU40" s="200">
        <v>0</v>
      </c>
      <c r="AV40" s="200"/>
      <c r="AW40" s="200"/>
      <c r="AX40" s="48">
        <f>-ABS(AU40)*TAN(ACOS(AY11))</f>
        <v>0</v>
      </c>
      <c r="AY40" s="48"/>
      <c r="AZ40" s="170"/>
    </row>
    <row r="41" spans="1:52" x14ac:dyDescent="0.2">
      <c r="A41" s="168" t="s">
        <v>65</v>
      </c>
      <c r="B41" s="169"/>
      <c r="C41" s="169"/>
      <c r="D41" s="169"/>
      <c r="E41" s="17">
        <v>46.8</v>
      </c>
      <c r="F41" s="17">
        <v>0.5</v>
      </c>
      <c r="G41" s="17">
        <v>48.7</v>
      </c>
      <c r="H41" s="17">
        <v>60</v>
      </c>
      <c r="I41" s="17"/>
      <c r="J41" s="17"/>
      <c r="K41" s="17"/>
      <c r="L41" s="3"/>
      <c r="M41" s="198">
        <f>IF(OR(M25=0,S11=0),0,ABS(1000*O41/(SQRT(3)*M25*S11)))</f>
        <v>0</v>
      </c>
      <c r="N41" s="199"/>
      <c r="O41" s="200">
        <v>0</v>
      </c>
      <c r="P41" s="200"/>
      <c r="Q41" s="200"/>
      <c r="R41" s="48">
        <f>-ABS(O41)*TAN(ACOS(S11))</f>
        <v>0</v>
      </c>
      <c r="S41" s="48"/>
      <c r="T41" s="170"/>
      <c r="U41" s="198">
        <f>IF(OR(U25=0,AA11=0),0,ABS(1000*W41/(SQRT(3)*U25*AA11)))</f>
        <v>0</v>
      </c>
      <c r="V41" s="199"/>
      <c r="W41" s="200">
        <v>0</v>
      </c>
      <c r="X41" s="200"/>
      <c r="Y41" s="200"/>
      <c r="Z41" s="48">
        <f>-ABS(W41)*TAN(ACOS(AA11))</f>
        <v>0</v>
      </c>
      <c r="AA41" s="48"/>
      <c r="AB41" s="170"/>
      <c r="AC41" s="198">
        <f>IF(OR(AC25=0,AI11=0),0,ABS(1000*AE41/(SQRT(3)*AC25*AI11)))</f>
        <v>150.57726204224673</v>
      </c>
      <c r="AD41" s="199"/>
      <c r="AE41" s="200">
        <v>-2</v>
      </c>
      <c r="AF41" s="200"/>
      <c r="AG41" s="200"/>
      <c r="AH41" s="48">
        <f>-ABS(AE41)*TAN(ACOS(AI11))</f>
        <v>-1.7142856686699148</v>
      </c>
      <c r="AI41" s="48"/>
      <c r="AJ41" s="170"/>
      <c r="AK41" s="198">
        <f>IF(OR(AK25=0,AQ11=0),0,ABS(1000*AM41/(SQRT(3)*AK25*AQ11)))</f>
        <v>0</v>
      </c>
      <c r="AL41" s="199"/>
      <c r="AM41" s="200">
        <v>0</v>
      </c>
      <c r="AN41" s="200"/>
      <c r="AO41" s="200"/>
      <c r="AP41" s="48">
        <f>-ABS(AM41)*TAN(ACOS(AQ11))</f>
        <v>0</v>
      </c>
      <c r="AQ41" s="48"/>
      <c r="AR41" s="170"/>
      <c r="AS41" s="198">
        <f>IF(OR(AS25=0,AY11=0),0,ABS(1000*AU41/(SQRT(3)*AS25*AY11)))</f>
        <v>0</v>
      </c>
      <c r="AT41" s="199"/>
      <c r="AU41" s="200">
        <v>0</v>
      </c>
      <c r="AV41" s="200"/>
      <c r="AW41" s="200"/>
      <c r="AX41" s="48">
        <f>-ABS(AU41)*TAN(ACOS(AY11))</f>
        <v>0</v>
      </c>
      <c r="AY41" s="48"/>
      <c r="AZ41" s="170"/>
    </row>
    <row r="42" spans="1:52" ht="13.5" thickBot="1" x14ac:dyDescent="0.25">
      <c r="A42" s="177" t="s">
        <v>55</v>
      </c>
      <c r="B42" s="178"/>
      <c r="C42" s="178"/>
      <c r="D42" s="178"/>
      <c r="E42" s="179"/>
      <c r="F42" s="179"/>
      <c r="G42" s="179"/>
      <c r="H42" s="179"/>
      <c r="I42" s="179"/>
      <c r="J42" s="179"/>
      <c r="K42" s="179"/>
      <c r="L42" s="180"/>
      <c r="M42" s="181"/>
      <c r="N42" s="182"/>
      <c r="O42" s="183">
        <f>SUM(O38:Q41)</f>
        <v>0.31999999284744263</v>
      </c>
      <c r="P42" s="183"/>
      <c r="Q42" s="183"/>
      <c r="R42" s="183">
        <f>SUM(R38:T41)</f>
        <v>0.11999999731779099</v>
      </c>
      <c r="S42" s="183"/>
      <c r="T42" s="184"/>
      <c r="U42" s="181"/>
      <c r="V42" s="182"/>
      <c r="W42" s="183">
        <f>SUM(W38:Y41)</f>
        <v>0.2800000011920929</v>
      </c>
      <c r="X42" s="183"/>
      <c r="Y42" s="183"/>
      <c r="Z42" s="183">
        <f>SUM(Z38:AB41)</f>
        <v>0.23999999463558197</v>
      </c>
      <c r="AA42" s="183"/>
      <c r="AB42" s="184"/>
      <c r="AC42" s="181"/>
      <c r="AD42" s="182"/>
      <c r="AE42" s="183">
        <f>SUM(AE38:AG41)</f>
        <v>-1.7199999988079071</v>
      </c>
      <c r="AF42" s="183"/>
      <c r="AG42" s="183"/>
      <c r="AH42" s="183">
        <f>SUM(AH38:AJ41)</f>
        <v>-1.4742856740343329</v>
      </c>
      <c r="AI42" s="183"/>
      <c r="AJ42" s="184"/>
      <c r="AK42" s="181"/>
      <c r="AL42" s="182"/>
      <c r="AM42" s="183">
        <f>SUM(AM38:AO41)</f>
        <v>0.2800000011920929</v>
      </c>
      <c r="AN42" s="183"/>
      <c r="AO42" s="183"/>
      <c r="AP42" s="183">
        <f>SUM(AP38:AR41)</f>
        <v>0.23999999463558197</v>
      </c>
      <c r="AQ42" s="183"/>
      <c r="AR42" s="184"/>
      <c r="AS42" s="181"/>
      <c r="AT42" s="182"/>
      <c r="AU42" s="183">
        <f>SUM(AU38:AW41)</f>
        <v>0.2800000011920929</v>
      </c>
      <c r="AV42" s="183"/>
      <c r="AW42" s="183"/>
      <c r="AX42" s="183">
        <f>SUM(AX38:AZ41)</f>
        <v>0.20000000298023224</v>
      </c>
      <c r="AY42" s="183"/>
      <c r="AZ42" s="184"/>
    </row>
    <row r="43" spans="1:52" ht="13.5" thickBot="1" x14ac:dyDescent="0.25">
      <c r="A43" s="185" t="s">
        <v>56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7"/>
      <c r="M43" s="188"/>
      <c r="N43" s="189"/>
      <c r="O43" s="190">
        <f>SUM(O32:Q35)+SUM(O38:Q41)</f>
        <v>0.68000000715255737</v>
      </c>
      <c r="P43" s="190"/>
      <c r="Q43" s="190"/>
      <c r="R43" s="190">
        <f>SUM(R32:T35)+SUM(R38:T41)</f>
        <v>0.32000000029802322</v>
      </c>
      <c r="S43" s="190"/>
      <c r="T43" s="191"/>
      <c r="U43" s="188"/>
      <c r="V43" s="189"/>
      <c r="W43" s="190">
        <f>SUM(W32:Y35)+SUM(W38:Y41)</f>
        <v>0.7199999988079071</v>
      </c>
      <c r="X43" s="190"/>
      <c r="Y43" s="190"/>
      <c r="Z43" s="190">
        <f>SUM(Z32:AB35)+SUM(Z38:AB41)</f>
        <v>0.60000000894069672</v>
      </c>
      <c r="AA43" s="190"/>
      <c r="AB43" s="191"/>
      <c r="AC43" s="188"/>
      <c r="AD43" s="189"/>
      <c r="AE43" s="190">
        <f>SUM(AE32:AG35)+SUM(AE38:AG41)</f>
        <v>-1.3199999928474426</v>
      </c>
      <c r="AF43" s="190"/>
      <c r="AG43" s="190"/>
      <c r="AH43" s="190">
        <f>SUM(AH32:AJ35)+SUM(AH38:AJ41)</f>
        <v>-1.3142856776106115</v>
      </c>
      <c r="AI43" s="190"/>
      <c r="AJ43" s="191"/>
      <c r="AK43" s="188"/>
      <c r="AL43" s="189"/>
      <c r="AM43" s="190">
        <f>SUM(AM32:AO35)+SUM(AM38:AO41)</f>
        <v>0.7199999988079071</v>
      </c>
      <c r="AN43" s="190"/>
      <c r="AO43" s="190"/>
      <c r="AP43" s="190">
        <f>SUM(AP32:AR35)+SUM(AP38:AR41)</f>
        <v>0.51999999582767487</v>
      </c>
      <c r="AQ43" s="190"/>
      <c r="AR43" s="191"/>
      <c r="AS43" s="188"/>
      <c r="AT43" s="189"/>
      <c r="AU43" s="190">
        <f>SUM(AU32:AW35)+SUM(AU38:AW41)</f>
        <v>0.64000001549720764</v>
      </c>
      <c r="AV43" s="190"/>
      <c r="AW43" s="190"/>
      <c r="AX43" s="190">
        <f>SUM(AX32:AZ35)+SUM(AX38:AZ41)</f>
        <v>0.48000000417232513</v>
      </c>
      <c r="AY43" s="190"/>
      <c r="AZ43" s="191"/>
    </row>
    <row r="44" spans="1:52" x14ac:dyDescent="0.2">
      <c r="A44" s="156" t="s">
        <v>38</v>
      </c>
      <c r="B44" s="157"/>
      <c r="C44" s="157"/>
      <c r="D44" s="157"/>
      <c r="E44" s="158"/>
      <c r="F44" s="158"/>
      <c r="G44" s="158"/>
      <c r="H44" s="158"/>
      <c r="I44" s="158"/>
      <c r="J44" s="158"/>
      <c r="K44" s="158"/>
      <c r="L44" s="159"/>
      <c r="M44" s="160"/>
      <c r="N44" s="161"/>
      <c r="O44" s="162"/>
      <c r="P44" s="162"/>
      <c r="Q44" s="162"/>
      <c r="R44" s="162"/>
      <c r="S44" s="162"/>
      <c r="T44" s="163"/>
      <c r="U44" s="160"/>
      <c r="V44" s="161"/>
      <c r="W44" s="162"/>
      <c r="X44" s="162"/>
      <c r="Y44" s="162"/>
      <c r="Z44" s="162"/>
      <c r="AA44" s="162"/>
      <c r="AB44" s="163"/>
      <c r="AC44" s="160"/>
      <c r="AD44" s="161"/>
      <c r="AE44" s="162"/>
      <c r="AF44" s="162"/>
      <c r="AG44" s="162"/>
      <c r="AH44" s="162"/>
      <c r="AI44" s="162"/>
      <c r="AJ44" s="163"/>
      <c r="AK44" s="160"/>
      <c r="AL44" s="161"/>
      <c r="AM44" s="162"/>
      <c r="AN44" s="162"/>
      <c r="AO44" s="162"/>
      <c r="AP44" s="162"/>
      <c r="AQ44" s="162"/>
      <c r="AR44" s="163"/>
      <c r="AS44" s="160"/>
      <c r="AT44" s="161"/>
      <c r="AU44" s="162"/>
      <c r="AV44" s="162"/>
      <c r="AW44" s="162"/>
      <c r="AX44" s="162"/>
      <c r="AY44" s="162"/>
      <c r="AZ44" s="163"/>
    </row>
    <row r="45" spans="1:52" x14ac:dyDescent="0.2">
      <c r="A45" s="168" t="s">
        <v>39</v>
      </c>
      <c r="B45" s="169"/>
      <c r="C45" s="169"/>
      <c r="D45" s="169"/>
      <c r="E45" s="17"/>
      <c r="F45" s="17"/>
      <c r="G45" s="17"/>
      <c r="H45" s="17"/>
      <c r="I45" s="17"/>
      <c r="J45" s="17"/>
      <c r="K45" s="17"/>
      <c r="L45" s="3"/>
      <c r="M45" s="166">
        <f>M8</f>
        <v>89.004915581509863</v>
      </c>
      <c r="N45" s="167"/>
      <c r="O45" s="164">
        <f>O8</f>
        <v>0.74400001764297485</v>
      </c>
      <c r="P45" s="164"/>
      <c r="Q45" s="164"/>
      <c r="R45" s="164">
        <f>Q8</f>
        <v>0.64800000190734863</v>
      </c>
      <c r="S45" s="164"/>
      <c r="T45" s="165"/>
      <c r="U45" s="166">
        <f>U8</f>
        <v>79.843593847342447</v>
      </c>
      <c r="V45" s="167"/>
      <c r="W45" s="164">
        <f>W8</f>
        <v>0.67199999094009399</v>
      </c>
      <c r="X45" s="164"/>
      <c r="Y45" s="164"/>
      <c r="Z45" s="164">
        <f>Y8</f>
        <v>0.57599997520446777</v>
      </c>
      <c r="AA45" s="164"/>
      <c r="AB45" s="165"/>
      <c r="AC45" s="166">
        <f>AC8</f>
        <v>85.786797200501297</v>
      </c>
      <c r="AD45" s="167"/>
      <c r="AE45" s="164">
        <f>AE8</f>
        <v>0.69599997997283936</v>
      </c>
      <c r="AF45" s="164"/>
      <c r="AG45" s="164"/>
      <c r="AH45" s="164">
        <f>AG8</f>
        <v>0.64800000190734863</v>
      </c>
      <c r="AI45" s="164"/>
      <c r="AJ45" s="165"/>
      <c r="AK45" s="166">
        <f>AK8</f>
        <v>84.075857701211845</v>
      </c>
      <c r="AL45" s="167"/>
      <c r="AM45" s="164">
        <f>AM8</f>
        <v>0.76800000667572021</v>
      </c>
      <c r="AN45" s="164"/>
      <c r="AO45" s="164"/>
      <c r="AP45" s="164">
        <f>AO8</f>
        <v>0.52799999713897705</v>
      </c>
      <c r="AQ45" s="164"/>
      <c r="AR45" s="165"/>
      <c r="AS45" s="166">
        <f>AS8</f>
        <v>49.41849185529022</v>
      </c>
      <c r="AT45" s="167"/>
      <c r="AU45" s="164">
        <f>AU8</f>
        <v>0.47999998927116394</v>
      </c>
      <c r="AV45" s="164"/>
      <c r="AW45" s="164"/>
      <c r="AX45" s="164">
        <f>AW8</f>
        <v>0.26399999856948853</v>
      </c>
      <c r="AY45" s="164"/>
      <c r="AZ45" s="165"/>
    </row>
    <row r="46" spans="1:52" x14ac:dyDescent="0.2">
      <c r="A46" s="168" t="s">
        <v>66</v>
      </c>
      <c r="B46" s="169"/>
      <c r="C46" s="169"/>
      <c r="D46" s="169"/>
      <c r="E46" s="17"/>
      <c r="F46" s="17"/>
      <c r="G46" s="17"/>
      <c r="H46" s="17"/>
      <c r="I46" s="17"/>
      <c r="J46" s="17"/>
      <c r="K46" s="17"/>
      <c r="L46" s="3"/>
      <c r="M46" s="198">
        <f>IF(OR(M26=0,S8=0),0,ABS(1000*O46/(SQRT(3)*M26*S8)))</f>
        <v>0</v>
      </c>
      <c r="N46" s="199"/>
      <c r="O46" s="200">
        <v>0</v>
      </c>
      <c r="P46" s="200"/>
      <c r="Q46" s="200"/>
      <c r="R46" s="48">
        <f>-ABS(O46)*TAN(ACOS(S8))</f>
        <v>0</v>
      </c>
      <c r="S46" s="48"/>
      <c r="T46" s="170"/>
      <c r="U46" s="198">
        <f>IF(OR(U26=0,AA8=0),0,ABS(1000*W46/(SQRT(3)*U26*AA8)))</f>
        <v>0</v>
      </c>
      <c r="V46" s="199"/>
      <c r="W46" s="200">
        <v>0</v>
      </c>
      <c r="X46" s="200"/>
      <c r="Y46" s="200"/>
      <c r="Z46" s="48">
        <f>-ABS(W46)*TAN(ACOS(AA8))</f>
        <v>0</v>
      </c>
      <c r="AA46" s="48"/>
      <c r="AB46" s="170"/>
      <c r="AC46" s="198">
        <f>IF(OR(AC26=0,AI8=0),0,ABS(1000*AE46/(SQRT(3)*AC26*AI8)))</f>
        <v>0</v>
      </c>
      <c r="AD46" s="199"/>
      <c r="AE46" s="200">
        <v>0</v>
      </c>
      <c r="AF46" s="200"/>
      <c r="AG46" s="200"/>
      <c r="AH46" s="48">
        <f>-ABS(AE46)*TAN(ACOS(AI8))</f>
        <v>0</v>
      </c>
      <c r="AI46" s="48"/>
      <c r="AJ46" s="170"/>
      <c r="AK46" s="198">
        <f>IF(OR(AK26=0,AQ8=0),0,ABS(1000*AM46/(SQRT(3)*AK26*AQ8)))</f>
        <v>0</v>
      </c>
      <c r="AL46" s="199"/>
      <c r="AM46" s="200">
        <v>0</v>
      </c>
      <c r="AN46" s="200"/>
      <c r="AO46" s="200"/>
      <c r="AP46" s="48">
        <f>-ABS(AM46)*TAN(ACOS(AQ8))</f>
        <v>0</v>
      </c>
      <c r="AQ46" s="48"/>
      <c r="AR46" s="170"/>
      <c r="AS46" s="198">
        <f>IF(OR(AS26=0,AY8=0),0,ABS(1000*AU46/(SQRT(3)*AS26*AY8)))</f>
        <v>0</v>
      </c>
      <c r="AT46" s="199"/>
      <c r="AU46" s="200">
        <v>0</v>
      </c>
      <c r="AV46" s="200"/>
      <c r="AW46" s="200"/>
      <c r="AX46" s="48">
        <f>-ABS(AU46)*TAN(ACOS(AY8))</f>
        <v>0</v>
      </c>
      <c r="AY46" s="48"/>
      <c r="AZ46" s="170"/>
    </row>
    <row r="47" spans="1:52" x14ac:dyDescent="0.2">
      <c r="A47" s="168" t="s">
        <v>67</v>
      </c>
      <c r="B47" s="169"/>
      <c r="C47" s="169"/>
      <c r="D47" s="169"/>
      <c r="E47" s="17"/>
      <c r="F47" s="17"/>
      <c r="G47" s="17"/>
      <c r="H47" s="17"/>
      <c r="I47" s="17"/>
      <c r="J47" s="17"/>
      <c r="K47" s="17"/>
      <c r="L47" s="3"/>
      <c r="M47" s="198">
        <f>IF(OR(M26=0,S8=0),0,ABS(1000*O47/(SQRT(3)*M26*S8)))</f>
        <v>86.13379065252937</v>
      </c>
      <c r="N47" s="199"/>
      <c r="O47" s="200">
        <v>-0.72000002861022949</v>
      </c>
      <c r="P47" s="200"/>
      <c r="Q47" s="200"/>
      <c r="R47" s="48">
        <f>-ABS(O47)*TAN(ACOS(S8))</f>
        <v>-0.62709678608718666</v>
      </c>
      <c r="S47" s="48"/>
      <c r="T47" s="170"/>
      <c r="U47" s="198">
        <f>IF(OR(U26=0,AA8=0),0,ABS(1000*W47/(SQRT(3)*U26*AA8)))</f>
        <v>85.546712246242961</v>
      </c>
      <c r="V47" s="199"/>
      <c r="W47" s="200">
        <v>-0.72000002861022949</v>
      </c>
      <c r="X47" s="200"/>
      <c r="Y47" s="200"/>
      <c r="Z47" s="48">
        <f>-ABS(W47)*TAN(ACOS(AA8))</f>
        <v>-0.61714286341959024</v>
      </c>
      <c r="AA47" s="48"/>
      <c r="AB47" s="170"/>
      <c r="AC47" s="198">
        <f>IF(OR(AC26=0,AI8=0),0,ABS(1000*AE47/(SQRT(3)*AC26*AI8)))</f>
        <v>0</v>
      </c>
      <c r="AD47" s="199"/>
      <c r="AE47" s="200">
        <v>0</v>
      </c>
      <c r="AF47" s="200"/>
      <c r="AG47" s="200"/>
      <c r="AH47" s="48">
        <f>-ABS(AE47)*TAN(ACOS(AI8))</f>
        <v>0</v>
      </c>
      <c r="AI47" s="48"/>
      <c r="AJ47" s="170"/>
      <c r="AK47" s="198">
        <f>IF(OR(AK26=0,AQ8=0),0,ABS(1000*AM47/(SQRT(3)*AK26*AQ8)))</f>
        <v>78.821119041815592</v>
      </c>
      <c r="AL47" s="199"/>
      <c r="AM47" s="200">
        <v>-0.72000002861022949</v>
      </c>
      <c r="AN47" s="200"/>
      <c r="AO47" s="200"/>
      <c r="AP47" s="48">
        <f>-ABS(AM47)*TAN(ACOS(AQ8))</f>
        <v>-0.49500001268461313</v>
      </c>
      <c r="AQ47" s="48"/>
      <c r="AR47" s="170"/>
      <c r="AS47" s="198">
        <f>IF(OR(AS26=0,AY8=0),0,ABS(1000*AU47/(SQRT(3)*AS26*AY8)))</f>
        <v>0</v>
      </c>
      <c r="AT47" s="199"/>
      <c r="AU47" s="200">
        <v>0</v>
      </c>
      <c r="AV47" s="200"/>
      <c r="AW47" s="200"/>
      <c r="AX47" s="48">
        <f>-ABS(AU47)*TAN(ACOS(AY8))</f>
        <v>0</v>
      </c>
      <c r="AY47" s="48"/>
      <c r="AZ47" s="170"/>
    </row>
    <row r="48" spans="1:52" x14ac:dyDescent="0.2">
      <c r="A48" s="168" t="s">
        <v>68</v>
      </c>
      <c r="B48" s="169"/>
      <c r="C48" s="169"/>
      <c r="D48" s="169"/>
      <c r="E48" s="17"/>
      <c r="F48" s="17"/>
      <c r="G48" s="17"/>
      <c r="H48" s="17"/>
      <c r="I48" s="17"/>
      <c r="J48" s="17"/>
      <c r="K48" s="17"/>
      <c r="L48" s="3"/>
      <c r="M48" s="198">
        <f>IF(OR(M26=0,S8=0),0,ABS(1000*O48/(SQRT(3)*M26*S8)))</f>
        <v>17.226756704402046</v>
      </c>
      <c r="N48" s="199"/>
      <c r="O48" s="200">
        <v>-0.14399999380111694</v>
      </c>
      <c r="P48" s="200"/>
      <c r="Q48" s="200"/>
      <c r="R48" s="48">
        <f>-ABS(O48)*TAN(ACOS(S8))</f>
        <v>-0.12541934683469297</v>
      </c>
      <c r="S48" s="48"/>
      <c r="T48" s="170"/>
      <c r="U48" s="198">
        <f>IF(OR(U26=0,AA8=0),0,ABS(1000*W48/(SQRT(3)*U26*AA8)))</f>
        <v>17.109341032864929</v>
      </c>
      <c r="V48" s="199"/>
      <c r="W48" s="200">
        <v>-0.14399999380111694</v>
      </c>
      <c r="X48" s="200"/>
      <c r="Y48" s="200"/>
      <c r="Z48" s="48">
        <f>-ABS(W48)*TAN(ACOS(AA8))</f>
        <v>-0.12342856246597925</v>
      </c>
      <c r="AA48" s="48"/>
      <c r="AB48" s="170"/>
      <c r="AC48" s="198">
        <f>IF(OR(AC26=0,AI8=0),0,ABS(1000*AE48/(SQRT(3)*AC26*AI8)))</f>
        <v>17.748992270907735</v>
      </c>
      <c r="AD48" s="199"/>
      <c r="AE48" s="200">
        <v>-0.14399999380111694</v>
      </c>
      <c r="AF48" s="200"/>
      <c r="AG48" s="200"/>
      <c r="AH48" s="48">
        <f>-ABS(AE48)*TAN(ACOS(AI8))</f>
        <v>-0.13406896399827964</v>
      </c>
      <c r="AI48" s="48"/>
      <c r="AJ48" s="170"/>
      <c r="AK48" s="198">
        <f>IF(OR(AK26=0,AQ8=0),0,ABS(1000*AM48/(SQRT(3)*AK26*AQ8)))</f>
        <v>21.018964425302961</v>
      </c>
      <c r="AL48" s="199"/>
      <c r="AM48" s="200">
        <v>-0.19200000166893005</v>
      </c>
      <c r="AN48" s="200"/>
      <c r="AO48" s="200"/>
      <c r="AP48" s="48">
        <f>-ABS(AM48)*TAN(ACOS(AQ8))</f>
        <v>-0.13199999928474423</v>
      </c>
      <c r="AQ48" s="48"/>
      <c r="AR48" s="170"/>
      <c r="AS48" s="198">
        <f>IF(OR(AS26=0,AY8=0),0,ABS(1000*AU48/(SQRT(3)*AS26*AY8)))</f>
        <v>9.8836986778884324</v>
      </c>
      <c r="AT48" s="199"/>
      <c r="AU48" s="200">
        <v>-9.6000000834465027E-2</v>
      </c>
      <c r="AV48" s="200"/>
      <c r="AW48" s="200"/>
      <c r="AX48" s="48">
        <f>-ABS(AU48)*TAN(ACOS(AY8))</f>
        <v>-5.2800001353025483E-2</v>
      </c>
      <c r="AY48" s="48"/>
      <c r="AZ48" s="170"/>
    </row>
    <row r="49" spans="1:52" x14ac:dyDescent="0.2">
      <c r="A49" s="168" t="s">
        <v>69</v>
      </c>
      <c r="B49" s="169"/>
      <c r="C49" s="169"/>
      <c r="D49" s="169"/>
      <c r="E49" s="17"/>
      <c r="F49" s="17"/>
      <c r="G49" s="17"/>
      <c r="H49" s="17"/>
      <c r="I49" s="17"/>
      <c r="J49" s="17"/>
      <c r="K49" s="17"/>
      <c r="L49" s="3"/>
      <c r="M49" s="198">
        <f>IF(OR(M26=0,S8=0),0,ABS(1000*O49/(SQRT(3)*M26*S8)))</f>
        <v>68.907026817608184</v>
      </c>
      <c r="N49" s="199"/>
      <c r="O49" s="200">
        <v>-0.57599997520446777</v>
      </c>
      <c r="P49" s="200"/>
      <c r="Q49" s="200"/>
      <c r="R49" s="48">
        <f>-ABS(O49)*TAN(ACOS(S8))</f>
        <v>-0.50167738733877187</v>
      </c>
      <c r="S49" s="48"/>
      <c r="T49" s="170"/>
      <c r="U49" s="198">
        <f>IF(OR(U26=0,AA8=0),0,ABS(1000*W49/(SQRT(3)*U26*AA8)))</f>
        <v>57.031137956536149</v>
      </c>
      <c r="V49" s="199"/>
      <c r="W49" s="200">
        <v>-0.47999998927116394</v>
      </c>
      <c r="X49" s="200"/>
      <c r="Y49" s="200"/>
      <c r="Z49" s="48">
        <f>-ABS(W49)*TAN(ACOS(AA8))</f>
        <v>-0.41142855006821316</v>
      </c>
      <c r="AA49" s="48"/>
      <c r="AB49" s="170"/>
      <c r="AC49" s="198">
        <f>IF(OR(AC26=0,AI8=0),0,ABS(1000*AE49/(SQRT(3)*AC26*AI8)))</f>
        <v>70.995969083630939</v>
      </c>
      <c r="AD49" s="199"/>
      <c r="AE49" s="200">
        <v>-0.57599997520446777</v>
      </c>
      <c r="AF49" s="200"/>
      <c r="AG49" s="200"/>
      <c r="AH49" s="48">
        <f>-ABS(AE49)*TAN(ACOS(AI8))</f>
        <v>-0.53627585599311856</v>
      </c>
      <c r="AI49" s="48"/>
      <c r="AJ49" s="170"/>
      <c r="AK49" s="198">
        <f>IF(OR(AK26=0,AQ8=0),0,ABS(1000*AM49/(SQRT(3)*AK26*AQ8)))</f>
        <v>21.018964425302961</v>
      </c>
      <c r="AL49" s="199"/>
      <c r="AM49" s="200">
        <v>-0.19200000166893005</v>
      </c>
      <c r="AN49" s="200"/>
      <c r="AO49" s="200"/>
      <c r="AP49" s="48">
        <f>-ABS(AM49)*TAN(ACOS(AQ8))</f>
        <v>-0.13199999928474423</v>
      </c>
      <c r="AQ49" s="48"/>
      <c r="AR49" s="170"/>
      <c r="AS49" s="198">
        <f>IF(OR(AS26=0,AY8=0),0,ABS(1000*AU49/(SQRT(3)*AS26*AY8)))</f>
        <v>29.651094499513359</v>
      </c>
      <c r="AT49" s="199"/>
      <c r="AU49" s="200">
        <v>-0.28799998760223389</v>
      </c>
      <c r="AV49" s="200"/>
      <c r="AW49" s="200"/>
      <c r="AX49" s="48">
        <f>-ABS(AU49)*TAN(ACOS(AY8))</f>
        <v>-0.15839999586343764</v>
      </c>
      <c r="AY49" s="48"/>
      <c r="AZ49" s="170"/>
    </row>
    <row r="50" spans="1:52" ht="13.5" thickBot="1" x14ac:dyDescent="0.25">
      <c r="A50" s="171" t="s">
        <v>40</v>
      </c>
      <c r="B50" s="172"/>
      <c r="C50" s="172"/>
      <c r="D50" s="172"/>
      <c r="E50" s="173"/>
      <c r="F50" s="173"/>
      <c r="G50" s="173"/>
      <c r="H50" s="173"/>
      <c r="I50" s="173"/>
      <c r="J50" s="173"/>
      <c r="K50" s="173"/>
      <c r="L50" s="174"/>
      <c r="M50" s="84"/>
      <c r="N50" s="175"/>
      <c r="O50" s="82">
        <f>SUM(O45:Q49)</f>
        <v>-0.69599997997283936</v>
      </c>
      <c r="P50" s="82"/>
      <c r="Q50" s="82"/>
      <c r="R50" s="82">
        <f>SUM(R45:T49)</f>
        <v>-0.60619351835330293</v>
      </c>
      <c r="S50" s="82"/>
      <c r="T50" s="176"/>
      <c r="U50" s="84"/>
      <c r="V50" s="175"/>
      <c r="W50" s="82">
        <f>SUM(W45:Y49)</f>
        <v>-0.67200002074241638</v>
      </c>
      <c r="X50" s="82"/>
      <c r="Y50" s="82"/>
      <c r="Z50" s="82">
        <f>SUM(Z45:AB49)</f>
        <v>-0.5760000007493149</v>
      </c>
      <c r="AA50" s="82"/>
      <c r="AB50" s="176"/>
      <c r="AC50" s="84"/>
      <c r="AD50" s="175"/>
      <c r="AE50" s="82">
        <f>SUM(AE45:AG49)</f>
        <v>-2.3999989032745361E-2</v>
      </c>
      <c r="AF50" s="82"/>
      <c r="AG50" s="82"/>
      <c r="AH50" s="82">
        <f>SUM(AH45:AJ49)</f>
        <v>-2.2344818084049534E-2</v>
      </c>
      <c r="AI50" s="82"/>
      <c r="AJ50" s="176"/>
      <c r="AK50" s="84"/>
      <c r="AL50" s="175"/>
      <c r="AM50" s="82">
        <f>SUM(AM45:AO49)</f>
        <v>-0.33600002527236938</v>
      </c>
      <c r="AN50" s="82"/>
      <c r="AO50" s="82"/>
      <c r="AP50" s="82">
        <f>SUM(AP45:AR49)</f>
        <v>-0.23100001411512455</v>
      </c>
      <c r="AQ50" s="82"/>
      <c r="AR50" s="176"/>
      <c r="AS50" s="84"/>
      <c r="AT50" s="175"/>
      <c r="AU50" s="82">
        <f>SUM(AU45:AW49)</f>
        <v>9.6000000834465027E-2</v>
      </c>
      <c r="AV50" s="82"/>
      <c r="AW50" s="82"/>
      <c r="AX50" s="82">
        <f>SUM(AX45:AZ49)</f>
        <v>5.28000013530254E-2</v>
      </c>
      <c r="AY50" s="82"/>
      <c r="AZ50" s="176"/>
    </row>
    <row r="51" spans="1:52" x14ac:dyDescent="0.2">
      <c r="A51" s="156" t="s">
        <v>41</v>
      </c>
      <c r="B51" s="157"/>
      <c r="C51" s="157"/>
      <c r="D51" s="157"/>
      <c r="E51" s="158"/>
      <c r="F51" s="158"/>
      <c r="G51" s="158"/>
      <c r="H51" s="158"/>
      <c r="I51" s="158"/>
      <c r="J51" s="158"/>
      <c r="K51" s="158"/>
      <c r="L51" s="159"/>
      <c r="M51" s="160"/>
      <c r="N51" s="161"/>
      <c r="O51" s="162"/>
      <c r="P51" s="162"/>
      <c r="Q51" s="162"/>
      <c r="R51" s="162"/>
      <c r="S51" s="162"/>
      <c r="T51" s="163"/>
      <c r="U51" s="160"/>
      <c r="V51" s="161"/>
      <c r="W51" s="162"/>
      <c r="X51" s="162"/>
      <c r="Y51" s="162"/>
      <c r="Z51" s="162"/>
      <c r="AA51" s="162"/>
      <c r="AB51" s="163"/>
      <c r="AC51" s="160"/>
      <c r="AD51" s="161"/>
      <c r="AE51" s="162"/>
      <c r="AF51" s="162"/>
      <c r="AG51" s="162"/>
      <c r="AH51" s="162"/>
      <c r="AI51" s="162"/>
      <c r="AJ51" s="163"/>
      <c r="AK51" s="160"/>
      <c r="AL51" s="161"/>
      <c r="AM51" s="162"/>
      <c r="AN51" s="162"/>
      <c r="AO51" s="162"/>
      <c r="AP51" s="162"/>
      <c r="AQ51" s="162"/>
      <c r="AR51" s="163"/>
      <c r="AS51" s="160"/>
      <c r="AT51" s="161"/>
      <c r="AU51" s="162"/>
      <c r="AV51" s="162"/>
      <c r="AW51" s="162"/>
      <c r="AX51" s="162"/>
      <c r="AY51" s="162"/>
      <c r="AZ51" s="163"/>
    </row>
    <row r="52" spans="1:52" x14ac:dyDescent="0.2">
      <c r="A52" s="168" t="s">
        <v>42</v>
      </c>
      <c r="B52" s="169"/>
      <c r="C52" s="169"/>
      <c r="D52" s="169"/>
      <c r="E52" s="17"/>
      <c r="F52" s="17"/>
      <c r="G52" s="17"/>
      <c r="H52" s="17"/>
      <c r="I52" s="17"/>
      <c r="J52" s="17"/>
      <c r="K52" s="17"/>
      <c r="L52" s="3"/>
      <c r="M52" s="166">
        <f>M12</f>
        <v>176.38292529365853</v>
      </c>
      <c r="N52" s="167"/>
      <c r="O52" s="164">
        <f>O12</f>
        <v>1.4639999866485596</v>
      </c>
      <c r="P52" s="164"/>
      <c r="Q52" s="164"/>
      <c r="R52" s="164">
        <f>Q12</f>
        <v>1.2960000038146973</v>
      </c>
      <c r="S52" s="164"/>
      <c r="T52" s="165"/>
      <c r="U52" s="166">
        <f>U12</f>
        <v>137.91980969110412</v>
      </c>
      <c r="V52" s="167"/>
      <c r="W52" s="164">
        <f>W12</f>
        <v>1.031999945640564</v>
      </c>
      <c r="X52" s="164"/>
      <c r="Y52" s="164"/>
      <c r="Z52" s="164">
        <f>Y12</f>
        <v>1.128000020980835</v>
      </c>
      <c r="AA52" s="164"/>
      <c r="AB52" s="165"/>
      <c r="AC52" s="166">
        <f>AC12</f>
        <v>109.74638967879507</v>
      </c>
      <c r="AD52" s="167"/>
      <c r="AE52" s="164">
        <f>AE12</f>
        <v>0.8399999737739563</v>
      </c>
      <c r="AF52" s="164"/>
      <c r="AG52" s="164"/>
      <c r="AH52" s="164">
        <f>AG12</f>
        <v>0.87999999523162842</v>
      </c>
      <c r="AI52" s="164"/>
      <c r="AJ52" s="165"/>
      <c r="AK52" s="166">
        <f>AK12</f>
        <v>117.89163215876435</v>
      </c>
      <c r="AL52" s="167"/>
      <c r="AM52" s="164">
        <f>AM12</f>
        <v>0.93599998950958252</v>
      </c>
      <c r="AN52" s="164"/>
      <c r="AO52" s="164"/>
      <c r="AP52" s="164">
        <f>AO12</f>
        <v>0.91200000047683716</v>
      </c>
      <c r="AQ52" s="164"/>
      <c r="AR52" s="165"/>
      <c r="AS52" s="166">
        <f>AS12</f>
        <v>124.09043938701154</v>
      </c>
      <c r="AT52" s="167"/>
      <c r="AU52" s="164">
        <f>AU12</f>
        <v>0.93599998950958252</v>
      </c>
      <c r="AV52" s="164"/>
      <c r="AW52" s="164"/>
      <c r="AX52" s="164">
        <f>AW12</f>
        <v>1.0080000162124634</v>
      </c>
      <c r="AY52" s="164"/>
      <c r="AZ52" s="165"/>
    </row>
    <row r="53" spans="1:52" x14ac:dyDescent="0.2">
      <c r="A53" s="168" t="s">
        <v>70</v>
      </c>
      <c r="B53" s="169"/>
      <c r="C53" s="169"/>
      <c r="D53" s="169"/>
      <c r="E53" s="17"/>
      <c r="F53" s="17"/>
      <c r="G53" s="17"/>
      <c r="H53" s="17"/>
      <c r="I53" s="17"/>
      <c r="J53" s="17"/>
      <c r="K53" s="17"/>
      <c r="L53" s="3"/>
      <c r="M53" s="198">
        <f>IF(OR(M27=0,S12=0),0,ABS(1000*O53/(SQRT(3)*M27*S12)))</f>
        <v>5.7830468339482968</v>
      </c>
      <c r="N53" s="199"/>
      <c r="O53" s="200">
        <v>-4.8000000417232513E-2</v>
      </c>
      <c r="P53" s="200"/>
      <c r="Q53" s="200"/>
      <c r="R53" s="48">
        <f>-ABS(O53)*TAN(ACOS(S12))</f>
        <v>-4.2491804160632245E-2</v>
      </c>
      <c r="S53" s="48"/>
      <c r="T53" s="170"/>
      <c r="U53" s="198">
        <f>IF(OR(U27=0,AA12=0),0,ABS(1000*W53/(SQRT(3)*U27*AA12)))</f>
        <v>6.4148752630102983</v>
      </c>
      <c r="V53" s="199"/>
      <c r="W53" s="200">
        <v>-4.8000000417232513E-2</v>
      </c>
      <c r="X53" s="200"/>
      <c r="Y53" s="200"/>
      <c r="Z53" s="48">
        <f>-ABS(W53)*TAN(ACOS(AA12))</f>
        <v>-5.2465120474508457E-2</v>
      </c>
      <c r="AA53" s="48"/>
      <c r="AB53" s="170"/>
      <c r="AC53" s="198">
        <f>IF(OR(AC27=0,AI12=0),0,ABS(1000*AE53/(SQRT(3)*AC27*AI12)))</f>
        <v>0</v>
      </c>
      <c r="AD53" s="199"/>
      <c r="AE53" s="200">
        <v>0</v>
      </c>
      <c r="AF53" s="200"/>
      <c r="AG53" s="200"/>
      <c r="AH53" s="48">
        <f>-ABS(AE53)*TAN(ACOS(AI12))</f>
        <v>0</v>
      </c>
      <c r="AI53" s="48"/>
      <c r="AJ53" s="170"/>
      <c r="AK53" s="198">
        <f>IF(OR(AK27=0,AQ12=0),0,ABS(1000*AM53/(SQRT(3)*AK27*AQ12)))</f>
        <v>6.0457248464007352</v>
      </c>
      <c r="AL53" s="199"/>
      <c r="AM53" s="200">
        <v>-4.8000000417232513E-2</v>
      </c>
      <c r="AN53" s="200"/>
      <c r="AO53" s="200"/>
      <c r="AP53" s="48">
        <f>-ABS(AM53)*TAN(ACOS(AQ12))</f>
        <v>-4.6769231724394227E-2</v>
      </c>
      <c r="AQ53" s="48"/>
      <c r="AR53" s="170"/>
      <c r="AS53" s="198">
        <f>IF(OR(AS27=0,AY12=0),0,ABS(1000*AU53/(SQRT(3)*AS27*AY12)))</f>
        <v>0</v>
      </c>
      <c r="AT53" s="199"/>
      <c r="AU53" s="200">
        <v>0</v>
      </c>
      <c r="AV53" s="200"/>
      <c r="AW53" s="200"/>
      <c r="AX53" s="48">
        <f>-ABS(AU53)*TAN(ACOS(AY12))</f>
        <v>0</v>
      </c>
      <c r="AY53" s="48"/>
      <c r="AZ53" s="170"/>
    </row>
    <row r="54" spans="1:52" x14ac:dyDescent="0.2">
      <c r="A54" s="168" t="s">
        <v>71</v>
      </c>
      <c r="B54" s="169"/>
      <c r="C54" s="169"/>
      <c r="D54" s="169"/>
      <c r="E54" s="17">
        <v>47.3</v>
      </c>
      <c r="F54" s="17">
        <v>0.5</v>
      </c>
      <c r="G54" s="17">
        <v>48.7</v>
      </c>
      <c r="H54" s="17">
        <v>50</v>
      </c>
      <c r="I54" s="17"/>
      <c r="J54" s="17"/>
      <c r="K54" s="17"/>
      <c r="L54" s="3"/>
      <c r="M54" s="198">
        <f>IF(OR(M27=0,S12=0),0,ABS(1000*O54/(SQRT(3)*M27*S12)))</f>
        <v>0</v>
      </c>
      <c r="N54" s="199"/>
      <c r="O54" s="200">
        <v>0</v>
      </c>
      <c r="P54" s="200"/>
      <c r="Q54" s="200"/>
      <c r="R54" s="48">
        <f>-ABS(O54)*TAN(ACOS(S12))</f>
        <v>0</v>
      </c>
      <c r="S54" s="48"/>
      <c r="T54" s="170"/>
      <c r="U54" s="198">
        <f>IF(OR(U27=0,AA12=0),0,ABS(1000*W54/(SQRT(3)*U27*AA12)))</f>
        <v>0</v>
      </c>
      <c r="V54" s="199"/>
      <c r="W54" s="200">
        <v>0</v>
      </c>
      <c r="X54" s="200"/>
      <c r="Y54" s="200"/>
      <c r="Z54" s="48">
        <f>-ABS(W54)*TAN(ACOS(AA12))</f>
        <v>0</v>
      </c>
      <c r="AA54" s="48"/>
      <c r="AB54" s="170"/>
      <c r="AC54" s="198">
        <f>IF(OR(AC27=0,AI12=0),0,ABS(1000*AE54/(SQRT(3)*AC27*AI12)))</f>
        <v>0</v>
      </c>
      <c r="AD54" s="199"/>
      <c r="AE54" s="200">
        <v>0</v>
      </c>
      <c r="AF54" s="200"/>
      <c r="AG54" s="200"/>
      <c r="AH54" s="48">
        <f>-ABS(AE54)*TAN(ACOS(AI12))</f>
        <v>0</v>
      </c>
      <c r="AI54" s="48"/>
      <c r="AJ54" s="170"/>
      <c r="AK54" s="198">
        <f>IF(OR(AK27=0,AQ12=0),0,ABS(1000*AM54/(SQRT(3)*AK27*AQ12)))</f>
        <v>0</v>
      </c>
      <c r="AL54" s="199"/>
      <c r="AM54" s="200">
        <v>0</v>
      </c>
      <c r="AN54" s="200"/>
      <c r="AO54" s="200"/>
      <c r="AP54" s="48">
        <f>-ABS(AM54)*TAN(ACOS(AQ12))</f>
        <v>0</v>
      </c>
      <c r="AQ54" s="48"/>
      <c r="AR54" s="170"/>
      <c r="AS54" s="198">
        <f>IF(OR(AS27=0,AY12=0),0,ABS(1000*AU54/(SQRT(3)*AS27*AY12)))</f>
        <v>0</v>
      </c>
      <c r="AT54" s="199"/>
      <c r="AU54" s="200">
        <v>0</v>
      </c>
      <c r="AV54" s="200"/>
      <c r="AW54" s="200"/>
      <c r="AX54" s="48">
        <f>-ABS(AU54)*TAN(ACOS(AY12))</f>
        <v>0</v>
      </c>
      <c r="AY54" s="48"/>
      <c r="AZ54" s="170"/>
    </row>
    <row r="55" spans="1:52" x14ac:dyDescent="0.2">
      <c r="A55" s="168" t="s">
        <v>72</v>
      </c>
      <c r="B55" s="169"/>
      <c r="C55" s="169"/>
      <c r="D55" s="169"/>
      <c r="E55" s="17"/>
      <c r="F55" s="17"/>
      <c r="G55" s="17"/>
      <c r="H55" s="17"/>
      <c r="I55" s="17"/>
      <c r="J55" s="17"/>
      <c r="K55" s="17"/>
      <c r="L55" s="3"/>
      <c r="M55" s="198">
        <f>IF(OR(M27=0,S12=0),0,ABS(1000*O55/(SQRT(3)*M27*S12)))</f>
        <v>0</v>
      </c>
      <c r="N55" s="199"/>
      <c r="O55" s="200">
        <v>0</v>
      </c>
      <c r="P55" s="200"/>
      <c r="Q55" s="200"/>
      <c r="R55" s="48">
        <f>-ABS(O55)*TAN(ACOS(S12))</f>
        <v>0</v>
      </c>
      <c r="S55" s="48"/>
      <c r="T55" s="170"/>
      <c r="U55" s="198">
        <f>IF(OR(U27=0,AA12=0),0,ABS(1000*W55/(SQRT(3)*U27*AA12)))</f>
        <v>0</v>
      </c>
      <c r="V55" s="199"/>
      <c r="W55" s="200">
        <v>0</v>
      </c>
      <c r="X55" s="200"/>
      <c r="Y55" s="200"/>
      <c r="Z55" s="48">
        <f>-ABS(W55)*TAN(ACOS(AA12))</f>
        <v>0</v>
      </c>
      <c r="AA55" s="48"/>
      <c r="AB55" s="170"/>
      <c r="AC55" s="198">
        <f>IF(OR(AC27=0,AI12=0),0,ABS(1000*AE55/(SQRT(3)*AC27*AI12)))</f>
        <v>23.517085171322101</v>
      </c>
      <c r="AD55" s="199"/>
      <c r="AE55" s="200">
        <v>-0.18000000715255737</v>
      </c>
      <c r="AF55" s="200"/>
      <c r="AG55" s="200"/>
      <c r="AH55" s="48">
        <f>-ABS(AE55)*TAN(ACOS(AI12))</f>
        <v>-0.18857144093026948</v>
      </c>
      <c r="AI55" s="48"/>
      <c r="AJ55" s="170"/>
      <c r="AK55" s="198">
        <f>IF(OR(AK27=0,AQ12=0),0,ABS(1000*AM55/(SQRT(3)*AK27*AQ12)))</f>
        <v>0</v>
      </c>
      <c r="AL55" s="199"/>
      <c r="AM55" s="200">
        <v>0</v>
      </c>
      <c r="AN55" s="200"/>
      <c r="AO55" s="200"/>
      <c r="AP55" s="48">
        <f>-ABS(AM55)*TAN(ACOS(AQ12))</f>
        <v>0</v>
      </c>
      <c r="AQ55" s="48"/>
      <c r="AR55" s="170"/>
      <c r="AS55" s="198">
        <f>IF(OR(AS27=0,AY12=0),0,ABS(1000*AU55/(SQRT(3)*AS27*AY12)))</f>
        <v>0</v>
      </c>
      <c r="AT55" s="199"/>
      <c r="AU55" s="200">
        <v>0</v>
      </c>
      <c r="AV55" s="200"/>
      <c r="AW55" s="200"/>
      <c r="AX55" s="48">
        <f>-ABS(AU55)*TAN(ACOS(AY12))</f>
        <v>0</v>
      </c>
      <c r="AY55" s="48"/>
      <c r="AZ55" s="170"/>
    </row>
    <row r="56" spans="1:52" x14ac:dyDescent="0.2">
      <c r="A56" s="168" t="s">
        <v>73</v>
      </c>
      <c r="B56" s="169"/>
      <c r="C56" s="169"/>
      <c r="D56" s="169"/>
      <c r="E56" s="17"/>
      <c r="F56" s="17"/>
      <c r="G56" s="17"/>
      <c r="H56" s="17"/>
      <c r="I56" s="17"/>
      <c r="J56" s="17"/>
      <c r="K56" s="17"/>
      <c r="L56" s="3"/>
      <c r="M56" s="198">
        <f>IF(OR(M27=0,S12=0),0,ABS(1000*O56/(SQRT(3)*M27*S12)))</f>
        <v>34.698279208395775</v>
      </c>
      <c r="N56" s="199"/>
      <c r="O56" s="200">
        <v>-0.28799998760223389</v>
      </c>
      <c r="P56" s="200"/>
      <c r="Q56" s="200"/>
      <c r="R56" s="48">
        <f>-ABS(O56)*TAN(ACOS(S12))</f>
        <v>-0.25495081177260143</v>
      </c>
      <c r="S56" s="48"/>
      <c r="T56" s="170"/>
      <c r="U56" s="198">
        <f>IF(OR(U27=0,AA12=0),0,ABS(1000*W56/(SQRT(3)*U27*AA12)))</f>
        <v>38.489249586622421</v>
      </c>
      <c r="V56" s="199"/>
      <c r="W56" s="200">
        <v>-0.28799998760223389</v>
      </c>
      <c r="X56" s="200"/>
      <c r="Y56" s="200"/>
      <c r="Z56" s="48">
        <f>-ABS(W56)*TAN(ACOS(AA12))</f>
        <v>-0.31479070655973385</v>
      </c>
      <c r="AA56" s="48"/>
      <c r="AB56" s="170"/>
      <c r="AC56" s="198">
        <f>IF(OR(AC27=0,AI12=0),0,ABS(1000*AE56/(SQRT(3)*AC27*AI12)))</f>
        <v>37.627333159165467</v>
      </c>
      <c r="AD56" s="199"/>
      <c r="AE56" s="200">
        <v>-0.28799998760223389</v>
      </c>
      <c r="AF56" s="200"/>
      <c r="AG56" s="200"/>
      <c r="AH56" s="48">
        <f>-ABS(AE56)*TAN(ACOS(AI12))</f>
        <v>-0.30171428051124605</v>
      </c>
      <c r="AI56" s="48"/>
      <c r="AJ56" s="170"/>
      <c r="AK56" s="198">
        <f>IF(OR(AK27=0,AQ12=0),0,ABS(1000*AM56/(SQRT(3)*AK27*AQ12)))</f>
        <v>24.182899385602941</v>
      </c>
      <c r="AL56" s="199"/>
      <c r="AM56" s="200">
        <v>-0.19200000166893005</v>
      </c>
      <c r="AN56" s="200"/>
      <c r="AO56" s="200"/>
      <c r="AP56" s="48">
        <f>-ABS(AM56)*TAN(ACOS(AQ12))</f>
        <v>-0.18707692689757691</v>
      </c>
      <c r="AQ56" s="48"/>
      <c r="AR56" s="170"/>
      <c r="AS56" s="198">
        <f>IF(OR(AS27=0,AY12=0),0,ABS(1000*AU56/(SQRT(3)*AS27*AY12)))</f>
        <v>25.454449611572951</v>
      </c>
      <c r="AT56" s="199"/>
      <c r="AU56" s="200">
        <v>-0.19200000166893005</v>
      </c>
      <c r="AV56" s="200"/>
      <c r="AW56" s="200"/>
      <c r="AX56" s="48">
        <f>-ABS(AU56)*TAN(ACOS(AY12))</f>
        <v>-0.20676923820958343</v>
      </c>
      <c r="AY56" s="48"/>
      <c r="AZ56" s="170"/>
    </row>
    <row r="57" spans="1:52" x14ac:dyDescent="0.2">
      <c r="A57" s="168" t="s">
        <v>74</v>
      </c>
      <c r="B57" s="169"/>
      <c r="C57" s="169"/>
      <c r="D57" s="169"/>
      <c r="E57" s="17"/>
      <c r="F57" s="17"/>
      <c r="G57" s="17"/>
      <c r="H57" s="17"/>
      <c r="I57" s="17"/>
      <c r="J57" s="17"/>
      <c r="K57" s="17"/>
      <c r="L57" s="3"/>
      <c r="M57" s="198">
        <f>IF(OR(M27=0,S12=0),0,ABS(1000*O57/(SQRT(3)*M27*S12)))</f>
        <v>86.745705202165453</v>
      </c>
      <c r="N57" s="199"/>
      <c r="O57" s="200">
        <v>-0.72000002861022949</v>
      </c>
      <c r="P57" s="200"/>
      <c r="Q57" s="200"/>
      <c r="R57" s="48">
        <f>-ABS(O57)*TAN(ACOS(S12))</f>
        <v>-0.63737708219627176</v>
      </c>
      <c r="S57" s="48"/>
      <c r="T57" s="170"/>
      <c r="U57" s="198">
        <f>IF(OR(U27=0,AA12=0),0,ABS(1000*W57/(SQRT(3)*U27*AA12)))</f>
        <v>96.223131932313521</v>
      </c>
      <c r="V57" s="199"/>
      <c r="W57" s="200">
        <v>-0.72000002861022949</v>
      </c>
      <c r="X57" s="200"/>
      <c r="Y57" s="200"/>
      <c r="Z57" s="48">
        <f>-ABS(W57)*TAN(ACOS(AA12))</f>
        <v>-0.78697683154860221</v>
      </c>
      <c r="AA57" s="48"/>
      <c r="AB57" s="170"/>
      <c r="AC57" s="198">
        <f>IF(OR(AC27=0,AI12=0),0,ABS(1000*AE57/(SQRT(3)*AC27*AI12)))</f>
        <v>94.068340685288405</v>
      </c>
      <c r="AD57" s="199"/>
      <c r="AE57" s="200">
        <v>-0.72000002861022949</v>
      </c>
      <c r="AF57" s="200"/>
      <c r="AG57" s="200"/>
      <c r="AH57" s="48">
        <f>-ABS(AE57)*TAN(ACOS(AI12))</f>
        <v>-0.75428576372107792</v>
      </c>
      <c r="AI57" s="48"/>
      <c r="AJ57" s="170"/>
      <c r="AK57" s="198">
        <f>IF(OR(AK27=0,AQ12=0),0,ABS(1000*AM57/(SQRT(3)*AK27*AQ12)))</f>
        <v>90.685875511271021</v>
      </c>
      <c r="AL57" s="199"/>
      <c r="AM57" s="200">
        <v>-0.72000002861022949</v>
      </c>
      <c r="AN57" s="200"/>
      <c r="AO57" s="200"/>
      <c r="AP57" s="48">
        <f>-ABS(AM57)*TAN(ACOS(AQ12))</f>
        <v>-0.70153849764453391</v>
      </c>
      <c r="AQ57" s="48"/>
      <c r="AR57" s="170"/>
      <c r="AS57" s="198">
        <f>IF(OR(AS27=0,AY12=0),0,ABS(1000*AU57/(SQRT(3)*AS27*AY12)))</f>
        <v>0</v>
      </c>
      <c r="AT57" s="199"/>
      <c r="AU57" s="200">
        <v>0</v>
      </c>
      <c r="AV57" s="200"/>
      <c r="AW57" s="200"/>
      <c r="AX57" s="48">
        <f>-ABS(AU57)*TAN(ACOS(AY12))</f>
        <v>0</v>
      </c>
      <c r="AY57" s="48"/>
      <c r="AZ57" s="170"/>
    </row>
    <row r="58" spans="1:52" x14ac:dyDescent="0.2">
      <c r="A58" s="168" t="s">
        <v>75</v>
      </c>
      <c r="B58" s="169"/>
      <c r="C58" s="169"/>
      <c r="D58" s="169"/>
      <c r="E58" s="17"/>
      <c r="F58" s="17"/>
      <c r="G58" s="17"/>
      <c r="H58" s="17"/>
      <c r="I58" s="17"/>
      <c r="J58" s="17"/>
      <c r="K58" s="17"/>
      <c r="L58" s="3"/>
      <c r="M58" s="198">
        <f>IF(OR(M27=0,S12=0),0,ABS(1000*O58/(SQRT(3)*M27*S12)))</f>
        <v>21.686426300541363</v>
      </c>
      <c r="N58" s="199"/>
      <c r="O58" s="200">
        <v>-0.18000000715255737</v>
      </c>
      <c r="P58" s="200"/>
      <c r="Q58" s="200"/>
      <c r="R58" s="48">
        <f>-ABS(O58)*TAN(ACOS(S12))</f>
        <v>-0.15934427054906794</v>
      </c>
      <c r="S58" s="48"/>
      <c r="T58" s="170"/>
      <c r="U58" s="198">
        <f>IF(OR(U27=0,AA12=0),0,ABS(1000*W58/(SQRT(3)*U27*AA12)))</f>
        <v>24.05578298307838</v>
      </c>
      <c r="V58" s="199"/>
      <c r="W58" s="200">
        <v>-0.18000000715255737</v>
      </c>
      <c r="X58" s="200"/>
      <c r="Y58" s="200"/>
      <c r="Z58" s="48">
        <f>-ABS(W58)*TAN(ACOS(AA12))</f>
        <v>-0.19674420788715055</v>
      </c>
      <c r="AA58" s="48"/>
      <c r="AB58" s="170"/>
      <c r="AC58" s="198">
        <f>IF(OR(AC27=0,AI12=0),0,ABS(1000*AE58/(SQRT(3)*AC27*AI12)))</f>
        <v>23.517085171322101</v>
      </c>
      <c r="AD58" s="199"/>
      <c r="AE58" s="200">
        <v>-0.18000000715255737</v>
      </c>
      <c r="AF58" s="200"/>
      <c r="AG58" s="200"/>
      <c r="AH58" s="48">
        <f>-ABS(AE58)*TAN(ACOS(AI12))</f>
        <v>-0.18857144093026948</v>
      </c>
      <c r="AI58" s="48"/>
      <c r="AJ58" s="170"/>
      <c r="AK58" s="198">
        <f>IF(OR(AK27=0,AQ12=0),0,ABS(1000*AM58/(SQRT(3)*AK27*AQ12)))</f>
        <v>22.671468877817755</v>
      </c>
      <c r="AL58" s="199"/>
      <c r="AM58" s="200">
        <v>-0.18000000715255737</v>
      </c>
      <c r="AN58" s="200"/>
      <c r="AO58" s="200"/>
      <c r="AP58" s="48">
        <f>-ABS(AM58)*TAN(ACOS(AQ12))</f>
        <v>-0.17538462441113348</v>
      </c>
      <c r="AQ58" s="48"/>
      <c r="AR58" s="170"/>
      <c r="AS58" s="198">
        <f>IF(OR(AS27=0,AY12=0),0,ABS(1000*AU58/(SQRT(3)*AS27*AY12)))</f>
        <v>23.863547251671623</v>
      </c>
      <c r="AT58" s="199"/>
      <c r="AU58" s="200">
        <v>-0.18000000715255737</v>
      </c>
      <c r="AV58" s="200"/>
      <c r="AW58" s="200"/>
      <c r="AX58" s="48">
        <f>-ABS(AU58)*TAN(ACOS(AY12))</f>
        <v>-0.19384616683926126</v>
      </c>
      <c r="AY58" s="48"/>
      <c r="AZ58" s="170"/>
    </row>
    <row r="59" spans="1:52" ht="13.5" thickBot="1" x14ac:dyDescent="0.25">
      <c r="A59" s="177" t="s">
        <v>43</v>
      </c>
      <c r="B59" s="178"/>
      <c r="C59" s="178"/>
      <c r="D59" s="178"/>
      <c r="E59" s="179"/>
      <c r="F59" s="179"/>
      <c r="G59" s="179"/>
      <c r="H59" s="179"/>
      <c r="I59" s="179"/>
      <c r="J59" s="179"/>
      <c r="K59" s="179"/>
      <c r="L59" s="180"/>
      <c r="M59" s="181"/>
      <c r="N59" s="182"/>
      <c r="O59" s="183">
        <f>SUM(O52:Q58)</f>
        <v>0.2279999628663063</v>
      </c>
      <c r="P59" s="183"/>
      <c r="Q59" s="183"/>
      <c r="R59" s="183">
        <f>SUM(R52:T58)</f>
        <v>0.20183603513612405</v>
      </c>
      <c r="S59" s="183"/>
      <c r="T59" s="184"/>
      <c r="U59" s="181"/>
      <c r="V59" s="182"/>
      <c r="W59" s="183">
        <f>SUM(W52:Y58)</f>
        <v>-0.2040000781416893</v>
      </c>
      <c r="X59" s="183"/>
      <c r="Y59" s="183"/>
      <c r="Z59" s="183">
        <f>SUM(Z52:AB58)</f>
        <v>-0.22297684548916</v>
      </c>
      <c r="AA59" s="183"/>
      <c r="AB59" s="184"/>
      <c r="AC59" s="181"/>
      <c r="AD59" s="182"/>
      <c r="AE59" s="183">
        <f>SUM(AE52:AG58)</f>
        <v>-0.52800005674362183</v>
      </c>
      <c r="AF59" s="183"/>
      <c r="AG59" s="183"/>
      <c r="AH59" s="183">
        <f>SUM(AH52:AJ58)</f>
        <v>-0.55314293086123445</v>
      </c>
      <c r="AI59" s="183"/>
      <c r="AJ59" s="184"/>
      <c r="AK59" s="181"/>
      <c r="AL59" s="182"/>
      <c r="AM59" s="183">
        <f>SUM(AM52:AO58)</f>
        <v>-0.20400004833936691</v>
      </c>
      <c r="AN59" s="183"/>
      <c r="AO59" s="183"/>
      <c r="AP59" s="183">
        <f>SUM(AP52:AR58)</f>
        <v>-0.19876928020080134</v>
      </c>
      <c r="AQ59" s="183"/>
      <c r="AR59" s="184"/>
      <c r="AS59" s="181"/>
      <c r="AT59" s="182"/>
      <c r="AU59" s="183">
        <f>SUM(AU52:AW58)</f>
        <v>0.56399998068809509</v>
      </c>
      <c r="AV59" s="183"/>
      <c r="AW59" s="183"/>
      <c r="AX59" s="183">
        <f>SUM(AX52:AZ58)</f>
        <v>0.60738461116361875</v>
      </c>
      <c r="AY59" s="183"/>
      <c r="AZ59" s="184"/>
    </row>
    <row r="60" spans="1:52" ht="13.5" thickBot="1" x14ac:dyDescent="0.25">
      <c r="A60" s="185" t="s">
        <v>44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7"/>
      <c r="M60" s="188"/>
      <c r="N60" s="189"/>
      <c r="O60" s="190">
        <f>SUM(O45:Q49)+SUM(O52:Q58)</f>
        <v>-0.46800001710653305</v>
      </c>
      <c r="P60" s="190"/>
      <c r="Q60" s="190"/>
      <c r="R60" s="190">
        <f>SUM(R45:T49)+SUM(R52:T58)</f>
        <v>-0.4043574832171789</v>
      </c>
      <c r="S60" s="190"/>
      <c r="T60" s="191"/>
      <c r="U60" s="188"/>
      <c r="V60" s="189"/>
      <c r="W60" s="190">
        <f>SUM(W45:Y49)+SUM(W52:Y58)</f>
        <v>-0.87600009888410568</v>
      </c>
      <c r="X60" s="190"/>
      <c r="Y60" s="190"/>
      <c r="Z60" s="190">
        <f>SUM(Z45:AB49)+SUM(Z52:AB58)</f>
        <v>-0.79897684623847487</v>
      </c>
      <c r="AA60" s="190"/>
      <c r="AB60" s="191"/>
      <c r="AC60" s="188"/>
      <c r="AD60" s="189"/>
      <c r="AE60" s="190">
        <f>SUM(AE45:AG49)+SUM(AE52:AG58)</f>
        <v>-0.55200004577636719</v>
      </c>
      <c r="AF60" s="190"/>
      <c r="AG60" s="190"/>
      <c r="AH60" s="190">
        <f>SUM(AH45:AJ49)+SUM(AH52:AJ58)</f>
        <v>-0.57548774894528398</v>
      </c>
      <c r="AI60" s="190"/>
      <c r="AJ60" s="191"/>
      <c r="AK60" s="188"/>
      <c r="AL60" s="189"/>
      <c r="AM60" s="190">
        <f>SUM(AM45:AO49)+SUM(AM52:AO58)</f>
        <v>-0.5400000736117363</v>
      </c>
      <c r="AN60" s="190"/>
      <c r="AO60" s="190"/>
      <c r="AP60" s="190">
        <f>SUM(AP45:AR49)+SUM(AP52:AR58)</f>
        <v>-0.42976929431592592</v>
      </c>
      <c r="AQ60" s="190"/>
      <c r="AR60" s="191"/>
      <c r="AS60" s="188"/>
      <c r="AT60" s="189"/>
      <c r="AU60" s="190">
        <f>SUM(AU45:AW49)+SUM(AU52:AW58)</f>
        <v>0.65999998152256012</v>
      </c>
      <c r="AV60" s="190"/>
      <c r="AW60" s="190"/>
      <c r="AX60" s="190">
        <f>SUM(AX45:AZ49)+SUM(AX52:AZ58)</f>
        <v>0.66018461251664418</v>
      </c>
      <c r="AY60" s="190"/>
      <c r="AZ60" s="191"/>
    </row>
    <row r="61" spans="1:52" ht="13.5" thickBot="1" x14ac:dyDescent="0.25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</row>
    <row r="62" spans="1:52" ht="13.5" thickBot="1" x14ac:dyDescent="0.25">
      <c r="A62" s="195" t="s">
        <v>45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7"/>
      <c r="M62" s="192" t="s">
        <v>76</v>
      </c>
      <c r="N62" s="193"/>
      <c r="O62" s="193"/>
      <c r="P62" s="193"/>
      <c r="Q62" s="193"/>
      <c r="R62" s="193"/>
      <c r="S62" s="193"/>
      <c r="T62" s="194"/>
      <c r="U62" s="192" t="s">
        <v>210</v>
      </c>
      <c r="V62" s="193"/>
      <c r="W62" s="193"/>
      <c r="X62" s="193"/>
      <c r="Y62" s="193"/>
      <c r="Z62" s="193"/>
      <c r="AA62" s="193"/>
      <c r="AB62" s="194"/>
      <c r="AC62" s="192" t="s">
        <v>210</v>
      </c>
      <c r="AD62" s="193"/>
      <c r="AE62" s="193"/>
      <c r="AF62" s="193"/>
      <c r="AG62" s="193"/>
      <c r="AH62" s="193"/>
      <c r="AI62" s="193"/>
      <c r="AJ62" s="194"/>
      <c r="AK62" s="192" t="s">
        <v>210</v>
      </c>
      <c r="AL62" s="193"/>
      <c r="AM62" s="193"/>
      <c r="AN62" s="193"/>
      <c r="AO62" s="193"/>
      <c r="AP62" s="193"/>
      <c r="AQ62" s="193"/>
      <c r="AR62" s="194"/>
      <c r="AS62" s="192" t="s">
        <v>76</v>
      </c>
      <c r="AT62" s="193"/>
      <c r="AU62" s="193"/>
      <c r="AV62" s="193"/>
      <c r="AW62" s="193"/>
      <c r="AX62" s="193"/>
      <c r="AY62" s="193"/>
      <c r="AZ62" s="194"/>
    </row>
    <row r="66" spans="6:28" s="22" customFormat="1" x14ac:dyDescent="0.2">
      <c r="F66" s="22" t="s">
        <v>552</v>
      </c>
    </row>
    <row r="67" spans="6:28" s="22" customFormat="1" x14ac:dyDescent="0.2">
      <c r="F67" s="22" t="s">
        <v>548</v>
      </c>
      <c r="AB67" s="22" t="s">
        <v>549</v>
      </c>
    </row>
    <row r="68" spans="6:28" s="22" customFormat="1" x14ac:dyDescent="0.2"/>
    <row r="69" spans="6:28" s="22" customFormat="1" x14ac:dyDescent="0.2"/>
    <row r="70" spans="6:28" s="22" customFormat="1" x14ac:dyDescent="0.2">
      <c r="F70" s="22" t="s">
        <v>553</v>
      </c>
      <c r="AB70" s="22" t="s">
        <v>554</v>
      </c>
    </row>
  </sheetData>
  <mergeCells count="852">
    <mergeCell ref="A1:AR1"/>
    <mergeCell ref="A2:AR2"/>
    <mergeCell ref="A3:L3"/>
    <mergeCell ref="M3:T3"/>
    <mergeCell ref="U3:AB3"/>
    <mergeCell ref="AC3:AJ3"/>
    <mergeCell ref="AK3:AR3"/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Q6:R6"/>
    <mergeCell ref="S6:T6"/>
    <mergeCell ref="U6:V6"/>
    <mergeCell ref="W6:X6"/>
    <mergeCell ref="Y6:Z6"/>
    <mergeCell ref="AA6:AB6"/>
    <mergeCell ref="AS5:AT5"/>
    <mergeCell ref="AU5:AV5"/>
    <mergeCell ref="AW5:AX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S7:T7"/>
    <mergeCell ref="U7:V7"/>
    <mergeCell ref="W7:X7"/>
    <mergeCell ref="Y7:Z7"/>
    <mergeCell ref="A7:D9"/>
    <mergeCell ref="E7:F7"/>
    <mergeCell ref="G7:H7"/>
    <mergeCell ref="I7:J7"/>
    <mergeCell ref="K7:L7"/>
    <mergeCell ref="M7:N7"/>
    <mergeCell ref="AY7:AZ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AU8:AV8"/>
    <mergeCell ref="AW8:AX8"/>
    <mergeCell ref="AY8:AZ8"/>
    <mergeCell ref="E9:L9"/>
    <mergeCell ref="M9:O9"/>
    <mergeCell ref="P9:Q9"/>
    <mergeCell ref="R9:T9"/>
    <mergeCell ref="U9:W9"/>
    <mergeCell ref="X9:Y9"/>
    <mergeCell ref="Z9:AB9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AS9:AU9"/>
    <mergeCell ref="AV9:AW9"/>
    <mergeCell ref="AX9:AZ9"/>
    <mergeCell ref="E10:F10"/>
    <mergeCell ref="G10:H10"/>
    <mergeCell ref="I10:J10"/>
    <mergeCell ref="K10:L10"/>
    <mergeCell ref="M10:N10"/>
    <mergeCell ref="O10:P10"/>
    <mergeCell ref="Q10:R10"/>
    <mergeCell ref="AC9:AE9"/>
    <mergeCell ref="AF9:AG9"/>
    <mergeCell ref="AH9:AJ9"/>
    <mergeCell ref="AK9:AM9"/>
    <mergeCell ref="AN9:AO9"/>
    <mergeCell ref="AP9:AR9"/>
    <mergeCell ref="Q11:R11"/>
    <mergeCell ref="S11:T11"/>
    <mergeCell ref="U11:V11"/>
    <mergeCell ref="W11:X11"/>
    <mergeCell ref="AQ10:AR10"/>
    <mergeCell ref="AS10:AT10"/>
    <mergeCell ref="AU10:AV10"/>
    <mergeCell ref="AW10:AX10"/>
    <mergeCell ref="AY10:AZ10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W11:AX11"/>
    <mergeCell ref="AY11:AZ11"/>
    <mergeCell ref="E12:F12"/>
    <mergeCell ref="G12:H12"/>
    <mergeCell ref="I12:J12"/>
    <mergeCell ref="K12:L12"/>
    <mergeCell ref="M12:N12"/>
    <mergeCell ref="O12:P12"/>
    <mergeCell ref="Q12:R12"/>
    <mergeCell ref="S12:T12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AS12:AT12"/>
    <mergeCell ref="AU12:AV12"/>
    <mergeCell ref="AW12:AX12"/>
    <mergeCell ref="AY12:AZ12"/>
    <mergeCell ref="E13:L13"/>
    <mergeCell ref="M13:O13"/>
    <mergeCell ref="P13:Q13"/>
    <mergeCell ref="R13:T13"/>
    <mergeCell ref="U13:W13"/>
    <mergeCell ref="X13:Y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P13:AR13"/>
    <mergeCell ref="AS13:AU13"/>
    <mergeCell ref="AV13:AW13"/>
    <mergeCell ref="AX13:AZ13"/>
    <mergeCell ref="A14:D16"/>
    <mergeCell ref="E14:L14"/>
    <mergeCell ref="M14:N14"/>
    <mergeCell ref="O14:P14"/>
    <mergeCell ref="Q14:R14"/>
    <mergeCell ref="S14:T14"/>
    <mergeCell ref="Z13:AB13"/>
    <mergeCell ref="AC13:AE13"/>
    <mergeCell ref="AF13:AG13"/>
    <mergeCell ref="AH13:AJ13"/>
    <mergeCell ref="AK13:AM13"/>
    <mergeCell ref="AN13:AO13"/>
    <mergeCell ref="A11:D13"/>
    <mergeCell ref="E11:F11"/>
    <mergeCell ref="G11:H11"/>
    <mergeCell ref="I11:J11"/>
    <mergeCell ref="K11:L11"/>
    <mergeCell ref="AS14:AT14"/>
    <mergeCell ref="AU14:AV14"/>
    <mergeCell ref="AW14:AX14"/>
    <mergeCell ref="AY14:AZ14"/>
    <mergeCell ref="E15:L15"/>
    <mergeCell ref="M15:N15"/>
    <mergeCell ref="O15:P15"/>
    <mergeCell ref="Q15:R15"/>
    <mergeCell ref="S15:T15"/>
    <mergeCell ref="U15:V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U15:AV15"/>
    <mergeCell ref="AW15:AX15"/>
    <mergeCell ref="AY15:AZ15"/>
    <mergeCell ref="E16:L16"/>
    <mergeCell ref="M16:N16"/>
    <mergeCell ref="O16:P16"/>
    <mergeCell ref="Q16:R16"/>
    <mergeCell ref="S16:T16"/>
    <mergeCell ref="U16:V16"/>
    <mergeCell ref="W16:X16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AW16:AX16"/>
    <mergeCell ref="AY16:AZ16"/>
    <mergeCell ref="A17:D18"/>
    <mergeCell ref="E17:H18"/>
    <mergeCell ref="I17:L17"/>
    <mergeCell ref="M17:O17"/>
    <mergeCell ref="P17:Q17"/>
    <mergeCell ref="R17:T17"/>
    <mergeCell ref="U17:W17"/>
    <mergeCell ref="X17:Y17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AP17:AR17"/>
    <mergeCell ref="AS17:AU17"/>
    <mergeCell ref="AV17:AW17"/>
    <mergeCell ref="AX17:AZ17"/>
    <mergeCell ref="I18:L18"/>
    <mergeCell ref="M18:O18"/>
    <mergeCell ref="P18:Q18"/>
    <mergeCell ref="R18:T18"/>
    <mergeCell ref="U18:W18"/>
    <mergeCell ref="X18:Y18"/>
    <mergeCell ref="Z17:AB17"/>
    <mergeCell ref="AC17:AE17"/>
    <mergeCell ref="AF17:AG17"/>
    <mergeCell ref="AH17:AJ17"/>
    <mergeCell ref="AK17:AM17"/>
    <mergeCell ref="AN17:AO17"/>
    <mergeCell ref="AP18:AR18"/>
    <mergeCell ref="AS18:AU18"/>
    <mergeCell ref="AV18:AW18"/>
    <mergeCell ref="AX18:AZ18"/>
    <mergeCell ref="A19:D21"/>
    <mergeCell ref="E19:H21"/>
    <mergeCell ref="I19:L19"/>
    <mergeCell ref="M19:O19"/>
    <mergeCell ref="P19:Q19"/>
    <mergeCell ref="R19:T19"/>
    <mergeCell ref="Z18:AB18"/>
    <mergeCell ref="AC18:AE18"/>
    <mergeCell ref="AF18:AG18"/>
    <mergeCell ref="AH18:AJ18"/>
    <mergeCell ref="AK18:AM18"/>
    <mergeCell ref="AN18:AO18"/>
    <mergeCell ref="AK19:AM19"/>
    <mergeCell ref="AN19:AO19"/>
    <mergeCell ref="AP19:AR19"/>
    <mergeCell ref="AS19:AU19"/>
    <mergeCell ref="AV19:AW19"/>
    <mergeCell ref="AX19:AZ19"/>
    <mergeCell ref="U19:W19"/>
    <mergeCell ref="X19:Y19"/>
    <mergeCell ref="Z19:AB19"/>
    <mergeCell ref="AC19:AE19"/>
    <mergeCell ref="AF19:AG19"/>
    <mergeCell ref="AH19:AJ19"/>
    <mergeCell ref="AP20:AR20"/>
    <mergeCell ref="AS20:AU20"/>
    <mergeCell ref="AV20:AW20"/>
    <mergeCell ref="AX20:AZ20"/>
    <mergeCell ref="I21:L21"/>
    <mergeCell ref="M21:O21"/>
    <mergeCell ref="P21:Q21"/>
    <mergeCell ref="R21:T21"/>
    <mergeCell ref="U21:W21"/>
    <mergeCell ref="X21:Y21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P21:AR21"/>
    <mergeCell ref="AS21:AU21"/>
    <mergeCell ref="AV21:AW21"/>
    <mergeCell ref="AX21:AZ21"/>
    <mergeCell ref="A22:AR22"/>
    <mergeCell ref="A23:B23"/>
    <mergeCell ref="C23:D23"/>
    <mergeCell ref="E23:L23"/>
    <mergeCell ref="M23:T23"/>
    <mergeCell ref="U23:AB23"/>
    <mergeCell ref="Z21:AB21"/>
    <mergeCell ref="AC21:AE21"/>
    <mergeCell ref="AF21:AG21"/>
    <mergeCell ref="AH21:AJ21"/>
    <mergeCell ref="AK21:AM21"/>
    <mergeCell ref="AN21:AO21"/>
    <mergeCell ref="AC23:AJ23"/>
    <mergeCell ref="AK23:AR23"/>
    <mergeCell ref="AS23:AZ23"/>
    <mergeCell ref="A24:B24"/>
    <mergeCell ref="C24:D24"/>
    <mergeCell ref="E24:L24"/>
    <mergeCell ref="M24:T24"/>
    <mergeCell ref="U24:AB24"/>
    <mergeCell ref="AC24:AJ24"/>
    <mergeCell ref="AK24:AR24"/>
    <mergeCell ref="AS24:AZ24"/>
    <mergeCell ref="A25:B25"/>
    <mergeCell ref="C25:D25"/>
    <mergeCell ref="E25:L25"/>
    <mergeCell ref="M25:T25"/>
    <mergeCell ref="U25:AB25"/>
    <mergeCell ref="AC25:AJ25"/>
    <mergeCell ref="AK25:AR25"/>
    <mergeCell ref="AS25:AZ25"/>
    <mergeCell ref="AK26:AR26"/>
    <mergeCell ref="AS26:AZ26"/>
    <mergeCell ref="A27:B27"/>
    <mergeCell ref="C27:D27"/>
    <mergeCell ref="E27:L27"/>
    <mergeCell ref="M27:T27"/>
    <mergeCell ref="U27:AB27"/>
    <mergeCell ref="AC27:AJ27"/>
    <mergeCell ref="AK27:AR27"/>
    <mergeCell ref="AS27:AZ27"/>
    <mergeCell ref="A26:B26"/>
    <mergeCell ref="C26:D26"/>
    <mergeCell ref="E26:L26"/>
    <mergeCell ref="M26:T26"/>
    <mergeCell ref="U26:AB26"/>
    <mergeCell ref="AC26:AJ26"/>
    <mergeCell ref="A28:AR28"/>
    <mergeCell ref="A29:D30"/>
    <mergeCell ref="E29:F29"/>
    <mergeCell ref="G29:H29"/>
    <mergeCell ref="I29:J29"/>
    <mergeCell ref="K29:L29"/>
    <mergeCell ref="M29:N30"/>
    <mergeCell ref="O29:Q30"/>
    <mergeCell ref="R29:T30"/>
    <mergeCell ref="U29:V30"/>
    <mergeCell ref="AM29:AO30"/>
    <mergeCell ref="AP29:AR30"/>
    <mergeCell ref="AS29:AT30"/>
    <mergeCell ref="AU29:AW30"/>
    <mergeCell ref="AX29:AZ30"/>
    <mergeCell ref="A31:D31"/>
    <mergeCell ref="E31:AZ31"/>
    <mergeCell ref="W29:Y30"/>
    <mergeCell ref="Z29:AB30"/>
    <mergeCell ref="AC29:AD30"/>
    <mergeCell ref="AE29:AG30"/>
    <mergeCell ref="AH29:AJ30"/>
    <mergeCell ref="AK29:AL30"/>
    <mergeCell ref="AP32:AR32"/>
    <mergeCell ref="AS32:AT32"/>
    <mergeCell ref="AU32:AW32"/>
    <mergeCell ref="AX32:AZ32"/>
    <mergeCell ref="A33:D33"/>
    <mergeCell ref="M33:N33"/>
    <mergeCell ref="O33:Q33"/>
    <mergeCell ref="R33:T33"/>
    <mergeCell ref="U33:V33"/>
    <mergeCell ref="W33:Y33"/>
    <mergeCell ref="Z32:AB32"/>
    <mergeCell ref="AC32:AD32"/>
    <mergeCell ref="AE32:AG32"/>
    <mergeCell ref="AH32:AJ32"/>
    <mergeCell ref="AK32:AL32"/>
    <mergeCell ref="AM32:AO32"/>
    <mergeCell ref="A32:D32"/>
    <mergeCell ref="M32:N32"/>
    <mergeCell ref="O32:Q32"/>
    <mergeCell ref="R32:T32"/>
    <mergeCell ref="U32:V32"/>
    <mergeCell ref="W32:Y32"/>
    <mergeCell ref="AP33:AR33"/>
    <mergeCell ref="AS33:AT33"/>
    <mergeCell ref="AU33:AW33"/>
    <mergeCell ref="AX33:AZ33"/>
    <mergeCell ref="A34:D34"/>
    <mergeCell ref="M34:N34"/>
    <mergeCell ref="O34:Q34"/>
    <mergeCell ref="R34:T34"/>
    <mergeCell ref="U34:V34"/>
    <mergeCell ref="W34:Y34"/>
    <mergeCell ref="Z33:AB33"/>
    <mergeCell ref="AC33:AD33"/>
    <mergeCell ref="AE33:AG33"/>
    <mergeCell ref="AH33:AJ33"/>
    <mergeCell ref="AK33:AL33"/>
    <mergeCell ref="AM33:AO33"/>
    <mergeCell ref="AP34:AR34"/>
    <mergeCell ref="AS34:AT34"/>
    <mergeCell ref="AU34:AW34"/>
    <mergeCell ref="AX34:AZ34"/>
    <mergeCell ref="A35:D35"/>
    <mergeCell ref="M35:N35"/>
    <mergeCell ref="O35:Q35"/>
    <mergeCell ref="R35:T35"/>
    <mergeCell ref="U35:V35"/>
    <mergeCell ref="W35:Y35"/>
    <mergeCell ref="Z34:AB34"/>
    <mergeCell ref="AC34:AD34"/>
    <mergeCell ref="AE34:AG34"/>
    <mergeCell ref="AH34:AJ34"/>
    <mergeCell ref="AK34:AL34"/>
    <mergeCell ref="AM34:AO34"/>
    <mergeCell ref="AP35:AR35"/>
    <mergeCell ref="AS35:AT35"/>
    <mergeCell ref="AU35:AW35"/>
    <mergeCell ref="AX35:AZ35"/>
    <mergeCell ref="A36:L36"/>
    <mergeCell ref="M36:N36"/>
    <mergeCell ref="O36:Q36"/>
    <mergeCell ref="R36:T36"/>
    <mergeCell ref="U36:V36"/>
    <mergeCell ref="W36:Y36"/>
    <mergeCell ref="Z35:AB35"/>
    <mergeCell ref="AC35:AD35"/>
    <mergeCell ref="AE35:AG35"/>
    <mergeCell ref="AH35:AJ35"/>
    <mergeCell ref="AK35:AL35"/>
    <mergeCell ref="AM35:AO35"/>
    <mergeCell ref="AP36:AR36"/>
    <mergeCell ref="AS36:AT36"/>
    <mergeCell ref="AU36:AW36"/>
    <mergeCell ref="AX36:AZ36"/>
    <mergeCell ref="A37:D37"/>
    <mergeCell ref="E37:AZ37"/>
    <mergeCell ref="Z36:AB36"/>
    <mergeCell ref="AC36:AD36"/>
    <mergeCell ref="AE36:AG36"/>
    <mergeCell ref="AH36:AJ36"/>
    <mergeCell ref="AK36:AL36"/>
    <mergeCell ref="AM36:AO36"/>
    <mergeCell ref="AP38:AR38"/>
    <mergeCell ref="AS38:AT38"/>
    <mergeCell ref="AU38:AW38"/>
    <mergeCell ref="AX38:AZ38"/>
    <mergeCell ref="A39:D39"/>
    <mergeCell ref="M39:N39"/>
    <mergeCell ref="O39:Q39"/>
    <mergeCell ref="R39:T39"/>
    <mergeCell ref="U39:V39"/>
    <mergeCell ref="W39:Y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P39:AR39"/>
    <mergeCell ref="AS39:AT39"/>
    <mergeCell ref="AU39:AW39"/>
    <mergeCell ref="AX39:AZ39"/>
    <mergeCell ref="A40:D40"/>
    <mergeCell ref="M40:N40"/>
    <mergeCell ref="O40:Q40"/>
    <mergeCell ref="R40:T40"/>
    <mergeCell ref="U40:V40"/>
    <mergeCell ref="W40:Y40"/>
    <mergeCell ref="Z39:AB39"/>
    <mergeCell ref="AC39:AD39"/>
    <mergeCell ref="AE39:AG39"/>
    <mergeCell ref="AH39:AJ39"/>
    <mergeCell ref="AK39:AL39"/>
    <mergeCell ref="AM39:AO39"/>
    <mergeCell ref="AP40:AR40"/>
    <mergeCell ref="AS40:AT40"/>
    <mergeCell ref="AU40:AW40"/>
    <mergeCell ref="AX40:AZ40"/>
    <mergeCell ref="A41:D41"/>
    <mergeCell ref="M41:N41"/>
    <mergeCell ref="O41:Q41"/>
    <mergeCell ref="R41:T41"/>
    <mergeCell ref="U41:V41"/>
    <mergeCell ref="W41:Y41"/>
    <mergeCell ref="Z40:AB40"/>
    <mergeCell ref="AC40:AD40"/>
    <mergeCell ref="AE40:AG40"/>
    <mergeCell ref="AH40:AJ40"/>
    <mergeCell ref="AK40:AL40"/>
    <mergeCell ref="AM40:AO40"/>
    <mergeCell ref="AP41:AR41"/>
    <mergeCell ref="AS41:AT41"/>
    <mergeCell ref="AU41:AW41"/>
    <mergeCell ref="AX41:AZ41"/>
    <mergeCell ref="A42:L42"/>
    <mergeCell ref="M42:N42"/>
    <mergeCell ref="O42:Q42"/>
    <mergeCell ref="R42:T42"/>
    <mergeCell ref="U42:V42"/>
    <mergeCell ref="W42:Y42"/>
    <mergeCell ref="Z41:AB41"/>
    <mergeCell ref="AC41:AD41"/>
    <mergeCell ref="AE41:AG41"/>
    <mergeCell ref="AH41:AJ41"/>
    <mergeCell ref="AK41:AL41"/>
    <mergeCell ref="AM41:AO41"/>
    <mergeCell ref="AP42:AR42"/>
    <mergeCell ref="AS42:AT42"/>
    <mergeCell ref="AU42:AW42"/>
    <mergeCell ref="AX42:AZ42"/>
    <mergeCell ref="A43:L43"/>
    <mergeCell ref="M43:N43"/>
    <mergeCell ref="O43:Q43"/>
    <mergeCell ref="R43:T43"/>
    <mergeCell ref="U43:V43"/>
    <mergeCell ref="W43:Y43"/>
    <mergeCell ref="Z42:AB42"/>
    <mergeCell ref="AC42:AD42"/>
    <mergeCell ref="AE42:AG42"/>
    <mergeCell ref="AH42:AJ42"/>
    <mergeCell ref="AK42:AL42"/>
    <mergeCell ref="AM42:AO42"/>
    <mergeCell ref="AP43:AR43"/>
    <mergeCell ref="AS43:AT43"/>
    <mergeCell ref="AU43:AW43"/>
    <mergeCell ref="AX43:AZ43"/>
    <mergeCell ref="A44:D44"/>
    <mergeCell ref="E44:AZ44"/>
    <mergeCell ref="Z43:AB43"/>
    <mergeCell ref="AC43:AD43"/>
    <mergeCell ref="AE43:AG43"/>
    <mergeCell ref="AH43:AJ43"/>
    <mergeCell ref="AK43:AL43"/>
    <mergeCell ref="AM43:AO43"/>
    <mergeCell ref="AP45:AR45"/>
    <mergeCell ref="AS45:AT45"/>
    <mergeCell ref="AU45:AW45"/>
    <mergeCell ref="AX45:AZ45"/>
    <mergeCell ref="A46:D46"/>
    <mergeCell ref="M46:N46"/>
    <mergeCell ref="O46:Q46"/>
    <mergeCell ref="R46:T46"/>
    <mergeCell ref="U46:V46"/>
    <mergeCell ref="W46:Y46"/>
    <mergeCell ref="Z45:AB45"/>
    <mergeCell ref="AC45:AD45"/>
    <mergeCell ref="AE45:AG45"/>
    <mergeCell ref="AH45:AJ45"/>
    <mergeCell ref="AK45:AL45"/>
    <mergeCell ref="AM45:AO45"/>
    <mergeCell ref="A45:D45"/>
    <mergeCell ref="M45:N45"/>
    <mergeCell ref="O45:Q45"/>
    <mergeCell ref="R45:T45"/>
    <mergeCell ref="U45:V45"/>
    <mergeCell ref="W45:Y45"/>
    <mergeCell ref="AP46:AR46"/>
    <mergeCell ref="AS46:AT46"/>
    <mergeCell ref="AU46:AW46"/>
    <mergeCell ref="AX46:AZ46"/>
    <mergeCell ref="A47:D47"/>
    <mergeCell ref="M47:N47"/>
    <mergeCell ref="O47:Q47"/>
    <mergeCell ref="R47:T47"/>
    <mergeCell ref="U47:V47"/>
    <mergeCell ref="W47:Y47"/>
    <mergeCell ref="Z46:AB46"/>
    <mergeCell ref="AC46:AD46"/>
    <mergeCell ref="AE46:AG46"/>
    <mergeCell ref="AH46:AJ46"/>
    <mergeCell ref="AK46:AL46"/>
    <mergeCell ref="AM46:AO46"/>
    <mergeCell ref="AP47:AR47"/>
    <mergeCell ref="AS47:AT47"/>
    <mergeCell ref="AU47:AW47"/>
    <mergeCell ref="AX47:AZ47"/>
    <mergeCell ref="A48:D48"/>
    <mergeCell ref="M48:N48"/>
    <mergeCell ref="O48:Q48"/>
    <mergeCell ref="R48:T48"/>
    <mergeCell ref="U48:V48"/>
    <mergeCell ref="W48:Y48"/>
    <mergeCell ref="Z47:AB47"/>
    <mergeCell ref="AC47:AD47"/>
    <mergeCell ref="AE47:AG47"/>
    <mergeCell ref="AH47:AJ47"/>
    <mergeCell ref="AK47:AL47"/>
    <mergeCell ref="AM47:AO47"/>
    <mergeCell ref="AP48:AR48"/>
    <mergeCell ref="AS48:AT48"/>
    <mergeCell ref="AU48:AW48"/>
    <mergeCell ref="AX48:AZ48"/>
    <mergeCell ref="A49:D49"/>
    <mergeCell ref="M49:N49"/>
    <mergeCell ref="O49:Q49"/>
    <mergeCell ref="R49:T49"/>
    <mergeCell ref="U49:V49"/>
    <mergeCell ref="W49:Y49"/>
    <mergeCell ref="Z48:AB48"/>
    <mergeCell ref="AC48:AD48"/>
    <mergeCell ref="AE48:AG48"/>
    <mergeCell ref="AH48:AJ48"/>
    <mergeCell ref="AK48:AL48"/>
    <mergeCell ref="AM48:AO48"/>
    <mergeCell ref="AP49:AR49"/>
    <mergeCell ref="AS49:AT49"/>
    <mergeCell ref="AU49:AW49"/>
    <mergeCell ref="AX49:AZ49"/>
    <mergeCell ref="A50:L50"/>
    <mergeCell ref="M50:N50"/>
    <mergeCell ref="O50:Q50"/>
    <mergeCell ref="R50:T50"/>
    <mergeCell ref="U50:V50"/>
    <mergeCell ref="W50:Y50"/>
    <mergeCell ref="Z49:AB49"/>
    <mergeCell ref="AC49:AD49"/>
    <mergeCell ref="AE49:AG49"/>
    <mergeCell ref="AH49:AJ49"/>
    <mergeCell ref="AK49:AL49"/>
    <mergeCell ref="AM49:AO49"/>
    <mergeCell ref="AP50:AR50"/>
    <mergeCell ref="AS50:AT50"/>
    <mergeCell ref="AU50:AW50"/>
    <mergeCell ref="AX50:AZ50"/>
    <mergeCell ref="A51:D51"/>
    <mergeCell ref="E51:AZ51"/>
    <mergeCell ref="Z50:AB50"/>
    <mergeCell ref="AC50:AD50"/>
    <mergeCell ref="AE50:AG50"/>
    <mergeCell ref="AH50:AJ50"/>
    <mergeCell ref="AK50:AL50"/>
    <mergeCell ref="AM50:AO50"/>
    <mergeCell ref="AP52:AR52"/>
    <mergeCell ref="AS52:AT52"/>
    <mergeCell ref="AU52:AW52"/>
    <mergeCell ref="AX52:AZ52"/>
    <mergeCell ref="A53:D53"/>
    <mergeCell ref="M53:N53"/>
    <mergeCell ref="O53:Q53"/>
    <mergeCell ref="R53:T53"/>
    <mergeCell ref="U53:V53"/>
    <mergeCell ref="W53:Y53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AP53:AR53"/>
    <mergeCell ref="AS53:AT53"/>
    <mergeCell ref="AU53:AW53"/>
    <mergeCell ref="AX53:AZ53"/>
    <mergeCell ref="A54:D54"/>
    <mergeCell ref="M54:N54"/>
    <mergeCell ref="O54:Q54"/>
    <mergeCell ref="R54:T54"/>
    <mergeCell ref="U54:V54"/>
    <mergeCell ref="W54:Y54"/>
    <mergeCell ref="Z53:AB53"/>
    <mergeCell ref="AC53:AD53"/>
    <mergeCell ref="AE53:AG53"/>
    <mergeCell ref="AH53:AJ53"/>
    <mergeCell ref="AK53:AL53"/>
    <mergeCell ref="AM53:AO53"/>
    <mergeCell ref="AP54:AR54"/>
    <mergeCell ref="AS54:AT54"/>
    <mergeCell ref="AU54:AW54"/>
    <mergeCell ref="AX54:AZ54"/>
    <mergeCell ref="A55:D55"/>
    <mergeCell ref="M55:N55"/>
    <mergeCell ref="O55:Q55"/>
    <mergeCell ref="R55:T55"/>
    <mergeCell ref="U55:V55"/>
    <mergeCell ref="W55:Y55"/>
    <mergeCell ref="Z54:AB54"/>
    <mergeCell ref="AC54:AD54"/>
    <mergeCell ref="AE54:AG54"/>
    <mergeCell ref="AH54:AJ54"/>
    <mergeCell ref="AK54:AL54"/>
    <mergeCell ref="AM54:AO54"/>
    <mergeCell ref="AP55:AR55"/>
    <mergeCell ref="AS55:AT55"/>
    <mergeCell ref="AU55:AW55"/>
    <mergeCell ref="AX55:AZ55"/>
    <mergeCell ref="A56:D56"/>
    <mergeCell ref="M56:N56"/>
    <mergeCell ref="O56:Q56"/>
    <mergeCell ref="R56:T56"/>
    <mergeCell ref="U56:V56"/>
    <mergeCell ref="W56:Y56"/>
    <mergeCell ref="Z55:AB55"/>
    <mergeCell ref="AC55:AD55"/>
    <mergeCell ref="AE55:AG55"/>
    <mergeCell ref="AH55:AJ55"/>
    <mergeCell ref="AK55:AL55"/>
    <mergeCell ref="AM55:AO55"/>
    <mergeCell ref="AP56:AR56"/>
    <mergeCell ref="AS56:AT56"/>
    <mergeCell ref="AU56:AW56"/>
    <mergeCell ref="AX56:AZ56"/>
    <mergeCell ref="A57:D57"/>
    <mergeCell ref="M57:N57"/>
    <mergeCell ref="O57:Q57"/>
    <mergeCell ref="R57:T57"/>
    <mergeCell ref="U57:V57"/>
    <mergeCell ref="W57:Y57"/>
    <mergeCell ref="Z56:AB56"/>
    <mergeCell ref="AC56:AD56"/>
    <mergeCell ref="AE56:AG56"/>
    <mergeCell ref="AH56:AJ56"/>
    <mergeCell ref="AK56:AL56"/>
    <mergeCell ref="AM56:AO56"/>
    <mergeCell ref="AP57:AR57"/>
    <mergeCell ref="AS57:AT57"/>
    <mergeCell ref="AU57:AW57"/>
    <mergeCell ref="AX57:AZ57"/>
    <mergeCell ref="A58:D58"/>
    <mergeCell ref="M58:N58"/>
    <mergeCell ref="O58:Q58"/>
    <mergeCell ref="R58:T58"/>
    <mergeCell ref="U58:V58"/>
    <mergeCell ref="W58:Y58"/>
    <mergeCell ref="Z57:AB57"/>
    <mergeCell ref="AC57:AD57"/>
    <mergeCell ref="AE57:AG57"/>
    <mergeCell ref="AH57:AJ57"/>
    <mergeCell ref="AK57:AL57"/>
    <mergeCell ref="AM57:AO57"/>
    <mergeCell ref="AP58:AR58"/>
    <mergeCell ref="AS58:AT58"/>
    <mergeCell ref="AU58:AW58"/>
    <mergeCell ref="AX58:AZ58"/>
    <mergeCell ref="A59:L59"/>
    <mergeCell ref="M59:N59"/>
    <mergeCell ref="O59:Q59"/>
    <mergeCell ref="R59:T59"/>
    <mergeCell ref="U59:V59"/>
    <mergeCell ref="W59:Y59"/>
    <mergeCell ref="Z58:AB58"/>
    <mergeCell ref="AC58:AD58"/>
    <mergeCell ref="AE58:AG58"/>
    <mergeCell ref="AH58:AJ58"/>
    <mergeCell ref="AK58:AL58"/>
    <mergeCell ref="AM58:AO58"/>
    <mergeCell ref="AP59:AR59"/>
    <mergeCell ref="AS59:AT59"/>
    <mergeCell ref="AU59:AW59"/>
    <mergeCell ref="AX59:AZ59"/>
    <mergeCell ref="A60:L60"/>
    <mergeCell ref="M60:N60"/>
    <mergeCell ref="O60:Q60"/>
    <mergeCell ref="R60:T60"/>
    <mergeCell ref="U60:V60"/>
    <mergeCell ref="W60:Y60"/>
    <mergeCell ref="Z59:AB59"/>
    <mergeCell ref="AC59:AD59"/>
    <mergeCell ref="AE59:AG59"/>
    <mergeCell ref="AH59:AJ59"/>
    <mergeCell ref="AK59:AL59"/>
    <mergeCell ref="AM59:AO59"/>
    <mergeCell ref="AS62:AZ62"/>
    <mergeCell ref="AP60:AR60"/>
    <mergeCell ref="AS60:AT60"/>
    <mergeCell ref="AU60:AW60"/>
    <mergeCell ref="AX60:AZ60"/>
    <mergeCell ref="A61:AR61"/>
    <mergeCell ref="A62:L62"/>
    <mergeCell ref="M62:T62"/>
    <mergeCell ref="U62:AB62"/>
    <mergeCell ref="AC62:AJ62"/>
    <mergeCell ref="AK62:AR62"/>
    <mergeCell ref="Z60:AB60"/>
    <mergeCell ref="AC60:AD60"/>
    <mergeCell ref="AE60:AG60"/>
    <mergeCell ref="AH60:AJ60"/>
    <mergeCell ref="AK60:AL60"/>
    <mergeCell ref="AM60:AO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3"/>
  <sheetViews>
    <sheetView workbookViewId="0">
      <pane ySplit="3" topLeftCell="A4" activePane="bottomLeft" state="frozenSplit"/>
      <selection pane="bottomLeft" activeCell="Q65" sqref="Q65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126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80</v>
      </c>
      <c r="C6" s="16">
        <v>5.4999999701976776E-2</v>
      </c>
      <c r="D6" s="1">
        <v>0.23999999463558197</v>
      </c>
      <c r="E6" s="33">
        <v>110</v>
      </c>
      <c r="F6" s="34"/>
      <c r="G6" s="205" t="s">
        <v>46</v>
      </c>
      <c r="H6" s="205"/>
      <c r="I6" s="36">
        <v>0.17200000584125519</v>
      </c>
      <c r="J6" s="36"/>
      <c r="K6" s="36">
        <v>2.4000000208616257E-2</v>
      </c>
      <c r="L6" s="37"/>
      <c r="M6" s="38">
        <v>121</v>
      </c>
      <c r="N6" s="39"/>
      <c r="O6" s="204">
        <v>23.100000381469727</v>
      </c>
      <c r="P6" s="204"/>
      <c r="Q6" s="204">
        <v>3.4000000953674316</v>
      </c>
      <c r="R6" s="204"/>
      <c r="S6" s="41">
        <f>IF(O6=0,0,COS(ATAN(Q6/O6)))</f>
        <v>0.98934099508804363</v>
      </c>
      <c r="T6" s="42"/>
      <c r="U6" s="43">
        <v>114</v>
      </c>
      <c r="V6" s="39"/>
      <c r="W6" s="204">
        <v>22.899999618530273</v>
      </c>
      <c r="X6" s="204"/>
      <c r="Y6" s="204">
        <v>2.9000000953674316</v>
      </c>
      <c r="Z6" s="204"/>
      <c r="AA6" s="41">
        <f>IF(W6=0,0,COS(ATAN(Y6/W6)))</f>
        <v>0.99207663837855198</v>
      </c>
      <c r="AB6" s="42"/>
      <c r="AC6" s="43">
        <v>122</v>
      </c>
      <c r="AD6" s="39"/>
      <c r="AE6" s="204">
        <v>24.100000381469727</v>
      </c>
      <c r="AF6" s="204"/>
      <c r="AG6" s="204">
        <v>3.5</v>
      </c>
      <c r="AH6" s="204"/>
      <c r="AI6" s="41">
        <f>IF(AE6=0,0,COS(ATAN(AG6/AE6)))</f>
        <v>0.98961831921777377</v>
      </c>
      <c r="AJ6" s="42"/>
      <c r="AK6" s="43">
        <v>123</v>
      </c>
      <c r="AL6" s="39"/>
      <c r="AM6" s="204">
        <v>25</v>
      </c>
      <c r="AN6" s="204"/>
      <c r="AO6" s="204">
        <v>3.5999999046325684</v>
      </c>
      <c r="AP6" s="204"/>
      <c r="AQ6" s="41">
        <f>IF(AM6=0,0,COS(ATAN(AO6/AM6)))</f>
        <v>0.9897905070156926</v>
      </c>
      <c r="AR6" s="42"/>
      <c r="AS6" s="43">
        <v>122.90000152587891</v>
      </c>
      <c r="AT6" s="39"/>
      <c r="AU6" s="204">
        <v>24.399999618530273</v>
      </c>
      <c r="AV6" s="204"/>
      <c r="AW6" s="204">
        <v>4.1999998092651367</v>
      </c>
      <c r="AX6" s="204"/>
      <c r="AY6" s="41">
        <f>IF(AU6=0,0,COS(ATAN(AW6/AU6)))</f>
        <v>0.98550671874538109</v>
      </c>
      <c r="AZ6" s="42"/>
    </row>
    <row r="7" spans="1:52" x14ac:dyDescent="0.2">
      <c r="A7" s="49"/>
      <c r="B7" s="50"/>
      <c r="C7" s="50"/>
      <c r="D7" s="51"/>
      <c r="E7" s="54">
        <v>10</v>
      </c>
      <c r="F7" s="55"/>
      <c r="G7" s="56" t="s">
        <v>14</v>
      </c>
      <c r="H7" s="56"/>
      <c r="I7" s="57">
        <f>I6</f>
        <v>0.17200000584125519</v>
      </c>
      <c r="J7" s="57"/>
      <c r="K7" s="57">
        <f>K6</f>
        <v>2.4000000208616257E-2</v>
      </c>
      <c r="L7" s="58"/>
      <c r="M7" s="203">
        <f>IF(OR(M23=0,O7=0),0,ABS(1000*O7/(SQRT(3)*M23*COS(ATAN(Q7/O7)))))</f>
        <v>1078.4604030824594</v>
      </c>
      <c r="N7" s="199"/>
      <c r="O7" s="200">
        <v>19.799999237060547</v>
      </c>
      <c r="P7" s="200"/>
      <c r="Q7" s="200">
        <v>0.10000000149011612</v>
      </c>
      <c r="R7" s="200"/>
      <c r="S7" s="201">
        <f>IF(O7=0,0,COS(ATAN(Q7/O7)))</f>
        <v>0.99998724644198844</v>
      </c>
      <c r="T7" s="202"/>
      <c r="U7" s="198">
        <f>IF(OR(U23=0,W7=0),0,ABS(1000*W7/(SQRT(3)*U23*COS(ATAN(Y7/W7)))))</f>
        <v>1018.1868490700858</v>
      </c>
      <c r="V7" s="199"/>
      <c r="W7" s="200">
        <v>18.5</v>
      </c>
      <c r="X7" s="200"/>
      <c r="Y7" s="200">
        <v>0.80000001192092896</v>
      </c>
      <c r="Z7" s="200"/>
      <c r="AA7" s="201">
        <f>IF(W7=0,0,COS(ATAN(Y7/W7)))</f>
        <v>0.99906632019579089</v>
      </c>
      <c r="AB7" s="202"/>
      <c r="AC7" s="198">
        <f>IF(OR(AC23=0,AE7=0),0,ABS(1000*AE7/(SQRT(3)*AC23*COS(ATAN(AG7/AE7)))))</f>
        <v>1077.7205234626965</v>
      </c>
      <c r="AD7" s="199"/>
      <c r="AE7" s="200">
        <v>19.600000381469727</v>
      </c>
      <c r="AF7" s="200"/>
      <c r="AG7" s="200">
        <v>0</v>
      </c>
      <c r="AH7" s="200"/>
      <c r="AI7" s="201">
        <f>IF(AE7=0,0,COS(ATAN(AG7/AE7)))</f>
        <v>1</v>
      </c>
      <c r="AJ7" s="202"/>
      <c r="AK7" s="198">
        <f>IF(OR(AK23=0,AM7=0),0,ABS(1000*AM7/(SQRT(3)*AK23*COS(ATAN(AO7/AM7)))))</f>
        <v>1077.7766299006985</v>
      </c>
      <c r="AL7" s="199"/>
      <c r="AM7" s="200">
        <v>19.600000381469727</v>
      </c>
      <c r="AN7" s="200"/>
      <c r="AO7" s="200">
        <v>0.20000000298023224</v>
      </c>
      <c r="AP7" s="200"/>
      <c r="AQ7" s="201">
        <f>IF(AM7=0,0,COS(ATAN(AO7/AM7)))</f>
        <v>0.99994794242476093</v>
      </c>
      <c r="AR7" s="202"/>
      <c r="AS7" s="198">
        <f>IF(OR(AS23=0,AU7=0),0,ABS(1000*AU7/(SQRT(3)*AS23*COS(ATAN(AW7/AU7)))))</f>
        <v>1083.2330741119042</v>
      </c>
      <c r="AT7" s="199"/>
      <c r="AU7" s="200">
        <v>19.700000762939453</v>
      </c>
      <c r="AV7" s="200"/>
      <c r="AW7" s="200">
        <v>0.10000000149011612</v>
      </c>
      <c r="AX7" s="200"/>
      <c r="AY7" s="201">
        <f>IF(AU7=0,0,COS(ATAN(AW7/AU7)))</f>
        <v>0.99998711664011763</v>
      </c>
      <c r="AZ7" s="202"/>
    </row>
    <row r="8" spans="1:52" x14ac:dyDescent="0.2">
      <c r="A8" s="49"/>
      <c r="B8" s="50"/>
      <c r="C8" s="50"/>
      <c r="D8" s="51"/>
      <c r="E8" s="54">
        <v>10</v>
      </c>
      <c r="F8" s="55"/>
      <c r="G8" s="56" t="s">
        <v>127</v>
      </c>
      <c r="H8" s="56"/>
      <c r="I8" s="57">
        <f>I6</f>
        <v>0.17200000584125519</v>
      </c>
      <c r="J8" s="57"/>
      <c r="K8" s="57">
        <f>K6</f>
        <v>2.4000000208616257E-2</v>
      </c>
      <c r="L8" s="58"/>
      <c r="M8" s="203">
        <f>IF(OR(M25=0,O8=0),0,ABS(1000*O8/(SQRT(3)*M25*COS(ATAN(Q8/O8)))))</f>
        <v>227.5912812202051</v>
      </c>
      <c r="N8" s="199"/>
      <c r="O8" s="200">
        <v>3.9000000953674316</v>
      </c>
      <c r="P8" s="200"/>
      <c r="Q8" s="200">
        <v>1.5</v>
      </c>
      <c r="R8" s="200"/>
      <c r="S8" s="201">
        <f>IF(O8=0,0,COS(ATAN(Q8/O8)))</f>
        <v>0.93334560914420317</v>
      </c>
      <c r="T8" s="202"/>
      <c r="U8" s="198">
        <f>IF(OR(U25=0,W8=0),0,ABS(1000*W8/(SQRT(3)*U25*COS(ATAN(Y8/W8)))))</f>
        <v>256.78045143567476</v>
      </c>
      <c r="V8" s="199"/>
      <c r="W8" s="200">
        <v>4.2199997901916504</v>
      </c>
      <c r="X8" s="200"/>
      <c r="Y8" s="200">
        <v>2</v>
      </c>
      <c r="Z8" s="200"/>
      <c r="AA8" s="201">
        <f>IF(W8=0,0,COS(ATAN(Y8/W8)))</f>
        <v>0.9036506075150621</v>
      </c>
      <c r="AB8" s="202"/>
      <c r="AC8" s="198">
        <f>IF(OR(AC25=0,AE8=0),0,ABS(1000*AE8/(SQRT(3)*AC25*COS(ATAN(AG8/AE8)))))</f>
        <v>263.25768407522526</v>
      </c>
      <c r="AD8" s="199"/>
      <c r="AE8" s="200">
        <v>4.3499999046325684</v>
      </c>
      <c r="AF8" s="200"/>
      <c r="AG8" s="200">
        <v>2</v>
      </c>
      <c r="AH8" s="200"/>
      <c r="AI8" s="201">
        <f>IF(AE8=0,0,COS(ATAN(AG8/AE8)))</f>
        <v>0.90856973182244261</v>
      </c>
      <c r="AJ8" s="202"/>
      <c r="AK8" s="198">
        <f>IF(OR(AK25=0,AM8=0),0,ABS(1000*AM8/(SQRT(3)*AK25*COS(ATAN(AO8/AM8)))))</f>
        <v>260.00115848742064</v>
      </c>
      <c r="AL8" s="199"/>
      <c r="AM8" s="200">
        <v>4.3299999237060547</v>
      </c>
      <c r="AN8" s="200"/>
      <c r="AO8" s="200">
        <v>1.8999999761581421</v>
      </c>
      <c r="AP8" s="200"/>
      <c r="AQ8" s="201">
        <f>IF(AM8=0,0,COS(ATAN(AO8/AM8)))</f>
        <v>0.91571995700264242</v>
      </c>
      <c r="AR8" s="202"/>
      <c r="AS8" s="198">
        <f>IF(OR(AS25=0,AU8=0),0,ABS(1000*AU8/(SQRT(3)*AS25*COS(ATAN(AW8/AU8)))))</f>
        <v>287.87541986494375</v>
      </c>
      <c r="AT8" s="199"/>
      <c r="AU8" s="200">
        <v>4.5999999046325684</v>
      </c>
      <c r="AV8" s="200"/>
      <c r="AW8" s="200">
        <v>2.5</v>
      </c>
      <c r="AX8" s="200"/>
      <c r="AY8" s="201">
        <f>IF(AU8=0,0,COS(ATAN(AW8/AU8)))</f>
        <v>0.87862450541902415</v>
      </c>
      <c r="AZ8" s="202"/>
    </row>
    <row r="9" spans="1:52" ht="15.75" customHeight="1" thickBot="1" x14ac:dyDescent="0.25">
      <c r="A9" s="52"/>
      <c r="B9" s="53"/>
      <c r="C9" s="53"/>
      <c r="D9" s="53"/>
      <c r="E9" s="60" t="s">
        <v>15</v>
      </c>
      <c r="F9" s="61"/>
      <c r="G9" s="61"/>
      <c r="H9" s="61"/>
      <c r="I9" s="61"/>
      <c r="J9" s="61"/>
      <c r="K9" s="61"/>
      <c r="L9" s="62"/>
      <c r="M9" s="61"/>
      <c r="N9" s="61"/>
      <c r="O9" s="61"/>
      <c r="P9" s="63" t="s">
        <v>16</v>
      </c>
      <c r="Q9" s="63"/>
      <c r="R9" s="64"/>
      <c r="S9" s="64"/>
      <c r="T9" s="65"/>
      <c r="U9" s="60"/>
      <c r="V9" s="61"/>
      <c r="W9" s="61"/>
      <c r="X9" s="63" t="s">
        <v>16</v>
      </c>
      <c r="Y9" s="63"/>
      <c r="Z9" s="64"/>
      <c r="AA9" s="64"/>
      <c r="AB9" s="65"/>
      <c r="AC9" s="60"/>
      <c r="AD9" s="61"/>
      <c r="AE9" s="61"/>
      <c r="AF9" s="63" t="s">
        <v>16</v>
      </c>
      <c r="AG9" s="63"/>
      <c r="AH9" s="64"/>
      <c r="AI9" s="64"/>
      <c r="AJ9" s="65"/>
      <c r="AK9" s="60"/>
      <c r="AL9" s="61"/>
      <c r="AM9" s="61"/>
      <c r="AN9" s="63" t="s">
        <v>16</v>
      </c>
      <c r="AO9" s="63"/>
      <c r="AP9" s="64"/>
      <c r="AQ9" s="64"/>
      <c r="AR9" s="65"/>
      <c r="AS9" s="60"/>
      <c r="AT9" s="61"/>
      <c r="AU9" s="61"/>
      <c r="AV9" s="63" t="s">
        <v>16</v>
      </c>
      <c r="AW9" s="63"/>
      <c r="AX9" s="64"/>
      <c r="AY9" s="64"/>
      <c r="AZ9" s="65"/>
    </row>
    <row r="10" spans="1:52" x14ac:dyDescent="0.2">
      <c r="A10" s="15" t="s">
        <v>17</v>
      </c>
      <c r="B10" s="18">
        <v>80</v>
      </c>
      <c r="C10" s="16">
        <v>5.4999999701976776E-2</v>
      </c>
      <c r="D10" s="1">
        <v>0.23999999463558197</v>
      </c>
      <c r="E10" s="33">
        <v>110</v>
      </c>
      <c r="F10" s="34"/>
      <c r="G10" s="205" t="s">
        <v>46</v>
      </c>
      <c r="H10" s="205"/>
      <c r="I10" s="36">
        <v>0.17200000584125519</v>
      </c>
      <c r="J10" s="36"/>
      <c r="K10" s="36">
        <v>2.4000000208616257E-2</v>
      </c>
      <c r="L10" s="37"/>
      <c r="M10" s="38">
        <v>113</v>
      </c>
      <c r="N10" s="39"/>
      <c r="O10" s="204">
        <v>22.700000762939453</v>
      </c>
      <c r="P10" s="204"/>
      <c r="Q10" s="204">
        <v>3.2999999523162842</v>
      </c>
      <c r="R10" s="204"/>
      <c r="S10" s="41">
        <f>IF(O10=0,0,COS(ATAN(Q10/O10)))</f>
        <v>0.98959772750976938</v>
      </c>
      <c r="T10" s="42"/>
      <c r="U10" s="43">
        <v>117</v>
      </c>
      <c r="V10" s="39"/>
      <c r="W10" s="204">
        <v>23.100000381469727</v>
      </c>
      <c r="X10" s="204"/>
      <c r="Y10" s="204">
        <v>3</v>
      </c>
      <c r="Z10" s="204"/>
      <c r="AA10" s="41">
        <f>IF(W10=0,0,COS(ATAN(Y10/W10)))</f>
        <v>0.99167207379686739</v>
      </c>
      <c r="AB10" s="42"/>
      <c r="AC10" s="43">
        <v>111</v>
      </c>
      <c r="AD10" s="39"/>
      <c r="AE10" s="204">
        <v>22</v>
      </c>
      <c r="AF10" s="204"/>
      <c r="AG10" s="204">
        <v>3.0999999046325684</v>
      </c>
      <c r="AH10" s="204"/>
      <c r="AI10" s="41">
        <f>IF(AE10=0,0,COS(ATAN(AG10/AE10)))</f>
        <v>0.99021774866174073</v>
      </c>
      <c r="AJ10" s="42"/>
      <c r="AK10" s="43">
        <v>110</v>
      </c>
      <c r="AL10" s="39"/>
      <c r="AM10" s="204">
        <v>22</v>
      </c>
      <c r="AN10" s="204"/>
      <c r="AO10" s="204">
        <v>3.2000000476837158</v>
      </c>
      <c r="AP10" s="204"/>
      <c r="AQ10" s="41">
        <f>IF(AM10=0,0,COS(ATAN(AO10/AM10)))</f>
        <v>0.98958643897899401</v>
      </c>
      <c r="AR10" s="42"/>
      <c r="AS10" s="43">
        <v>128</v>
      </c>
      <c r="AT10" s="39"/>
      <c r="AU10" s="204">
        <v>25.899999618530273</v>
      </c>
      <c r="AV10" s="204"/>
      <c r="AW10" s="204">
        <v>3.2999999523162842</v>
      </c>
      <c r="AX10" s="204"/>
      <c r="AY10" s="41">
        <f>IF(AU10=0,0,COS(ATAN(AW10/AU10)))</f>
        <v>0.99198045899668663</v>
      </c>
      <c r="AZ10" s="42"/>
    </row>
    <row r="11" spans="1:52" x14ac:dyDescent="0.2">
      <c r="A11" s="49"/>
      <c r="B11" s="50"/>
      <c r="C11" s="50"/>
      <c r="D11" s="51"/>
      <c r="E11" s="54">
        <v>10</v>
      </c>
      <c r="F11" s="55"/>
      <c r="G11" s="56" t="s">
        <v>18</v>
      </c>
      <c r="H11" s="56"/>
      <c r="I11" s="57">
        <f>I10</f>
        <v>0.17200000584125519</v>
      </c>
      <c r="J11" s="57"/>
      <c r="K11" s="57">
        <f>K10</f>
        <v>2.4000000208616257E-2</v>
      </c>
      <c r="L11" s="58"/>
      <c r="M11" s="203">
        <f>IF(OR(M24=0,O11=0),0,ABS(1000*O11/(SQRT(3)*M24*COS(ATAN(Q11/O11)))))</f>
        <v>1044.8592798122065</v>
      </c>
      <c r="N11" s="199"/>
      <c r="O11" s="200">
        <v>19</v>
      </c>
      <c r="P11" s="200"/>
      <c r="Q11" s="200">
        <v>0.30000001192092896</v>
      </c>
      <c r="R11" s="200"/>
      <c r="S11" s="201">
        <f>IF(O11=0,0,COS(ATAN(Q11/O11)))</f>
        <v>0.99987536955347578</v>
      </c>
      <c r="T11" s="202"/>
      <c r="U11" s="198">
        <f>IF(OR(U24=0,W11=0),0,ABS(1000*W11/(SQRT(3)*U24*COS(ATAN(Y11/W11)))))</f>
        <v>1061.3529359247993</v>
      </c>
      <c r="V11" s="199"/>
      <c r="W11" s="200">
        <v>19.299999237060547</v>
      </c>
      <c r="X11" s="200"/>
      <c r="Y11" s="200">
        <v>0.30000001192092896</v>
      </c>
      <c r="Z11" s="200"/>
      <c r="AA11" s="201">
        <f>IF(W11=0,0,COS(ATAN(Y11/W11)))</f>
        <v>0.9998792132562172</v>
      </c>
      <c r="AB11" s="202"/>
      <c r="AC11" s="198">
        <f>IF(OR(AC24=0,AE11=0),0,ABS(1000*AE11/(SQRT(3)*AC24*COS(ATAN(AG11/AE11)))))</f>
        <v>995.25710289360563</v>
      </c>
      <c r="AD11" s="199"/>
      <c r="AE11" s="200">
        <v>18.100000381469727</v>
      </c>
      <c r="AF11" s="200"/>
      <c r="AG11" s="200">
        <v>0.10000000149011612</v>
      </c>
      <c r="AH11" s="200"/>
      <c r="AI11" s="201">
        <f>IF(AE11=0,0,COS(ATAN(AG11/AE11)))</f>
        <v>0.99998473830018686</v>
      </c>
      <c r="AJ11" s="202"/>
      <c r="AK11" s="198">
        <f>IF(OR(AK24=0,AM11=0),0,ABS(1000*AM11/(SQRT(3)*AK24*COS(ATAN(AO11/AM11)))))</f>
        <v>1006.3742004060118</v>
      </c>
      <c r="AL11" s="199"/>
      <c r="AM11" s="200">
        <v>18.299999237060547</v>
      </c>
      <c r="AN11" s="200"/>
      <c r="AO11" s="200">
        <v>0.30000001192092896</v>
      </c>
      <c r="AP11" s="200"/>
      <c r="AQ11" s="201">
        <f>IF(AM11=0,0,COS(ATAN(AO11/AM11)))</f>
        <v>0.99986565457549081</v>
      </c>
      <c r="AR11" s="202"/>
      <c r="AS11" s="198">
        <f>IF(OR(AS24=0,AU11=0),0,ABS(1000*AU11/(SQRT(3)*AS24*COS(ATAN(AW11/AU11)))))</f>
        <v>1116.6267309054329</v>
      </c>
      <c r="AT11" s="199"/>
      <c r="AU11" s="200">
        <v>20.5</v>
      </c>
      <c r="AV11" s="200"/>
      <c r="AW11" s="200">
        <v>0.20000000298023224</v>
      </c>
      <c r="AX11" s="200"/>
      <c r="AY11" s="201">
        <f>IF(AU11=0,0,COS(ATAN(AW11/AU11)))</f>
        <v>0.99995241267581769</v>
      </c>
      <c r="AZ11" s="202"/>
    </row>
    <row r="12" spans="1:52" x14ac:dyDescent="0.2">
      <c r="A12" s="49"/>
      <c r="B12" s="50"/>
      <c r="C12" s="50"/>
      <c r="D12" s="51"/>
      <c r="E12" s="54">
        <v>10</v>
      </c>
      <c r="F12" s="55"/>
      <c r="G12" s="56" t="s">
        <v>128</v>
      </c>
      <c r="H12" s="56"/>
      <c r="I12" s="57">
        <f>I10</f>
        <v>0.17200000584125519</v>
      </c>
      <c r="J12" s="57"/>
      <c r="K12" s="57">
        <f>K10</f>
        <v>2.4000000208616257E-2</v>
      </c>
      <c r="L12" s="58"/>
      <c r="M12" s="203">
        <f>IF(OR(M26=0,O12=0),0,ABS(1000*O12/(SQRT(3)*M26*COS(ATAN(Q12/O12)))))</f>
        <v>231.72494622676231</v>
      </c>
      <c r="N12" s="199"/>
      <c r="O12" s="200">
        <v>3.9000000953674316</v>
      </c>
      <c r="P12" s="200"/>
      <c r="Q12" s="200">
        <v>1.7000000476837158</v>
      </c>
      <c r="R12" s="200"/>
      <c r="S12" s="201">
        <f>IF(O12=0,0,COS(ATAN(Q12/O12)))</f>
        <v>0.91669596418207766</v>
      </c>
      <c r="T12" s="202"/>
      <c r="U12" s="198">
        <f>IF(OR(U26=0,W12=0),0,ABS(1000*W12/(SQRT(3)*U26*COS(ATAN(Y12/W12)))))</f>
        <v>226.71201169680472</v>
      </c>
      <c r="V12" s="199"/>
      <c r="W12" s="200">
        <v>3.7999999523162842</v>
      </c>
      <c r="X12" s="200"/>
      <c r="Y12" s="200">
        <v>1.6000000238418579</v>
      </c>
      <c r="Z12" s="200"/>
      <c r="AA12" s="201">
        <f>IF(W12=0,0,COS(ATAN(Y12/W12)))</f>
        <v>0.92163537132841822</v>
      </c>
      <c r="AB12" s="202"/>
      <c r="AC12" s="198">
        <f>IF(OR(AC26=0,AE12=0),0,ABS(1000*AE12/(SQRT(3)*AC26*COS(ATAN(AG12/AE12)))))</f>
        <v>228.15305298652771</v>
      </c>
      <c r="AD12" s="199"/>
      <c r="AE12" s="200">
        <v>3.8199999332427979</v>
      </c>
      <c r="AF12" s="200"/>
      <c r="AG12" s="200">
        <v>1.6200000047683716</v>
      </c>
      <c r="AH12" s="200"/>
      <c r="AI12" s="201">
        <f>IF(AE12=0,0,COS(ATAN(AG12/AE12)))</f>
        <v>0.92063428512125589</v>
      </c>
      <c r="AJ12" s="202"/>
      <c r="AK12" s="198">
        <f>IF(OR(AK26=0,AM12=0),0,ABS(1000*AM12/(SQRT(3)*AK26*COS(ATAN(AO12/AM12)))))</f>
        <v>227.43234429644588</v>
      </c>
      <c r="AL12" s="199"/>
      <c r="AM12" s="200">
        <v>3.809999942779541</v>
      </c>
      <c r="AN12" s="200"/>
      <c r="AO12" s="200">
        <v>1.6100000143051147</v>
      </c>
      <c r="AP12" s="200"/>
      <c r="AQ12" s="201">
        <f>IF(AM12=0,0,COS(ATAN(AO12/AM12)))</f>
        <v>0.92113400408243717</v>
      </c>
      <c r="AR12" s="202"/>
      <c r="AS12" s="198">
        <f>IF(OR(AS26=0,AU12=0),0,ABS(1000*AU12/(SQRT(3)*AS26*COS(ATAN(AW12/AU12)))))</f>
        <v>241.75006414781822</v>
      </c>
      <c r="AT12" s="199"/>
      <c r="AU12" s="200">
        <v>4.0999999046325684</v>
      </c>
      <c r="AV12" s="200"/>
      <c r="AW12" s="200">
        <v>1.7000000476837158</v>
      </c>
      <c r="AX12" s="200"/>
      <c r="AY12" s="201">
        <f>IF(AU12=0,0,COS(ATAN(AW12/AU12)))</f>
        <v>0.92374210661849288</v>
      </c>
      <c r="AZ12" s="202"/>
    </row>
    <row r="13" spans="1:52" ht="15.75" customHeight="1" thickBot="1" x14ac:dyDescent="0.25">
      <c r="A13" s="52"/>
      <c r="B13" s="53"/>
      <c r="C13" s="53"/>
      <c r="D13" s="53"/>
      <c r="E13" s="60" t="s">
        <v>15</v>
      </c>
      <c r="F13" s="61"/>
      <c r="G13" s="61"/>
      <c r="H13" s="61"/>
      <c r="I13" s="61"/>
      <c r="J13" s="61"/>
      <c r="K13" s="61"/>
      <c r="L13" s="62"/>
      <c r="M13" s="61"/>
      <c r="N13" s="61"/>
      <c r="O13" s="61"/>
      <c r="P13" s="63" t="s">
        <v>16</v>
      </c>
      <c r="Q13" s="63"/>
      <c r="R13" s="64"/>
      <c r="S13" s="64"/>
      <c r="T13" s="65"/>
      <c r="U13" s="60"/>
      <c r="V13" s="61"/>
      <c r="W13" s="61"/>
      <c r="X13" s="63" t="s">
        <v>16</v>
      </c>
      <c r="Y13" s="63"/>
      <c r="Z13" s="64"/>
      <c r="AA13" s="64"/>
      <c r="AB13" s="65"/>
      <c r="AC13" s="60"/>
      <c r="AD13" s="61"/>
      <c r="AE13" s="61"/>
      <c r="AF13" s="63" t="s">
        <v>16</v>
      </c>
      <c r="AG13" s="63"/>
      <c r="AH13" s="64"/>
      <c r="AI13" s="64"/>
      <c r="AJ13" s="65"/>
      <c r="AK13" s="60"/>
      <c r="AL13" s="61"/>
      <c r="AM13" s="61"/>
      <c r="AN13" s="63" t="s">
        <v>16</v>
      </c>
      <c r="AO13" s="63"/>
      <c r="AP13" s="64"/>
      <c r="AQ13" s="64"/>
      <c r="AR13" s="65"/>
      <c r="AS13" s="60"/>
      <c r="AT13" s="61"/>
      <c r="AU13" s="61"/>
      <c r="AV13" s="63" t="s">
        <v>16</v>
      </c>
      <c r="AW13" s="63"/>
      <c r="AX13" s="64"/>
      <c r="AY13" s="64"/>
      <c r="AZ13" s="65"/>
    </row>
    <row r="14" spans="1:52" x14ac:dyDescent="0.2">
      <c r="A14" s="66" t="s">
        <v>19</v>
      </c>
      <c r="B14" s="67"/>
      <c r="C14" s="67"/>
      <c r="D14" s="67"/>
      <c r="E14" s="70" t="s">
        <v>47</v>
      </c>
      <c r="F14" s="35"/>
      <c r="G14" s="35"/>
      <c r="H14" s="35"/>
      <c r="I14" s="35"/>
      <c r="J14" s="35"/>
      <c r="K14" s="35"/>
      <c r="L14" s="71"/>
      <c r="M14" s="72">
        <f>SUM(M6,M10)</f>
        <v>234</v>
      </c>
      <c r="N14" s="73"/>
      <c r="O14" s="74">
        <f>SUM(O6,O10)</f>
        <v>45.80000114440918</v>
      </c>
      <c r="P14" s="73"/>
      <c r="Q14" s="74">
        <f>SUM(Q6,Q10)</f>
        <v>6.7000000476837158</v>
      </c>
      <c r="R14" s="73"/>
      <c r="S14" s="73"/>
      <c r="T14" s="75"/>
      <c r="U14" s="76">
        <f>SUM(U6,U10)</f>
        <v>231</v>
      </c>
      <c r="V14" s="73"/>
      <c r="W14" s="74">
        <f>SUM(W6,W10)</f>
        <v>46</v>
      </c>
      <c r="X14" s="73"/>
      <c r="Y14" s="74">
        <f>SUM(Y6,Y10)</f>
        <v>5.9000000953674316</v>
      </c>
      <c r="Z14" s="73"/>
      <c r="AA14" s="73"/>
      <c r="AB14" s="75"/>
      <c r="AC14" s="76">
        <f>SUM(AC6,AC10)</f>
        <v>233</v>
      </c>
      <c r="AD14" s="73"/>
      <c r="AE14" s="74">
        <f>SUM(AE6,AE10)</f>
        <v>46.100000381469727</v>
      </c>
      <c r="AF14" s="73"/>
      <c r="AG14" s="74">
        <f>SUM(AG6,AG10)</f>
        <v>6.5999999046325684</v>
      </c>
      <c r="AH14" s="73"/>
      <c r="AI14" s="73"/>
      <c r="AJ14" s="75"/>
      <c r="AK14" s="76">
        <f>SUM(AK6,AK10)</f>
        <v>233</v>
      </c>
      <c r="AL14" s="73"/>
      <c r="AM14" s="74">
        <f>SUM(AM6,AM10)</f>
        <v>47</v>
      </c>
      <c r="AN14" s="73"/>
      <c r="AO14" s="74">
        <f>SUM(AO6,AO10)</f>
        <v>6.7999999523162842</v>
      </c>
      <c r="AP14" s="73"/>
      <c r="AQ14" s="73"/>
      <c r="AR14" s="75"/>
      <c r="AS14" s="76">
        <f>SUM(AS6,AS10)</f>
        <v>250.90000152587891</v>
      </c>
      <c r="AT14" s="73"/>
      <c r="AU14" s="74">
        <f>SUM(AU6,AU10)</f>
        <v>50.299999237060547</v>
      </c>
      <c r="AV14" s="73"/>
      <c r="AW14" s="74">
        <f>SUM(AW6,AW10)</f>
        <v>7.4999997615814209</v>
      </c>
      <c r="AX14" s="73"/>
      <c r="AY14" s="73"/>
      <c r="AZ14" s="75"/>
    </row>
    <row r="15" spans="1:52" ht="13.5" thickBot="1" x14ac:dyDescent="0.25">
      <c r="A15" s="68"/>
      <c r="B15" s="69"/>
      <c r="C15" s="69"/>
      <c r="D15" s="69"/>
      <c r="E15" s="77" t="s">
        <v>48</v>
      </c>
      <c r="F15" s="78"/>
      <c r="G15" s="78"/>
      <c r="H15" s="78"/>
      <c r="I15" s="78"/>
      <c r="J15" s="78"/>
      <c r="K15" s="78"/>
      <c r="L15" s="79"/>
      <c r="M15" s="80">
        <f>SUM(M7,M8,M11,M12)</f>
        <v>2582.635910341633</v>
      </c>
      <c r="N15" s="81"/>
      <c r="O15" s="82">
        <f>SUM(O7,O8,O11,O12)</f>
        <v>46.59999942779541</v>
      </c>
      <c r="P15" s="81"/>
      <c r="Q15" s="82">
        <f>SUM(Q7,Q8,Q11,Q12)</f>
        <v>3.6000000610947609</v>
      </c>
      <c r="R15" s="81"/>
      <c r="S15" s="81"/>
      <c r="T15" s="83"/>
      <c r="U15" s="84">
        <f>SUM(U7,U8,U11,U12)</f>
        <v>2563.0322481273647</v>
      </c>
      <c r="V15" s="81"/>
      <c r="W15" s="82">
        <f>SUM(W7,W8,W11,W12)</f>
        <v>45.819998979568481</v>
      </c>
      <c r="X15" s="81"/>
      <c r="Y15" s="82">
        <f>SUM(Y7,Y8,Y11,Y12)</f>
        <v>4.7000000476837158</v>
      </c>
      <c r="Z15" s="81"/>
      <c r="AA15" s="81"/>
      <c r="AB15" s="83"/>
      <c r="AC15" s="84">
        <f>SUM(AC7,AC8,AC11,AC12)</f>
        <v>2564.3883634180547</v>
      </c>
      <c r="AD15" s="81"/>
      <c r="AE15" s="82">
        <f>SUM(AE7,AE8,AE11,AE12)</f>
        <v>45.870000600814819</v>
      </c>
      <c r="AF15" s="81"/>
      <c r="AG15" s="82">
        <f>SUM(AG7,AG8,AG11,AG12)</f>
        <v>3.7200000062584877</v>
      </c>
      <c r="AH15" s="81"/>
      <c r="AI15" s="81"/>
      <c r="AJ15" s="83"/>
      <c r="AK15" s="84">
        <f>SUM(AK7,AK8,AK11,AK12)</f>
        <v>2571.5843330905768</v>
      </c>
      <c r="AL15" s="81"/>
      <c r="AM15" s="82">
        <f>SUM(AM7,AM8,AM11,AM12)</f>
        <v>46.039999485015869</v>
      </c>
      <c r="AN15" s="81"/>
      <c r="AO15" s="82">
        <f>SUM(AO7,AO8,AO11,AO12)</f>
        <v>4.010000005364418</v>
      </c>
      <c r="AP15" s="81"/>
      <c r="AQ15" s="81"/>
      <c r="AR15" s="83"/>
      <c r="AS15" s="84">
        <f>SUM(AS7,AS8,AS11,AS12)</f>
        <v>2729.485289030099</v>
      </c>
      <c r="AT15" s="81"/>
      <c r="AU15" s="82">
        <f>SUM(AU7,AU8,AU11,AU12)</f>
        <v>48.90000057220459</v>
      </c>
      <c r="AV15" s="81"/>
      <c r="AW15" s="82">
        <f>SUM(AW7,AW8,AW11,AW12)</f>
        <v>4.5000000521540642</v>
      </c>
      <c r="AX15" s="81"/>
      <c r="AY15" s="81"/>
      <c r="AZ15" s="83"/>
    </row>
    <row r="16" spans="1:52" x14ac:dyDescent="0.2">
      <c r="A16" s="66" t="s">
        <v>21</v>
      </c>
      <c r="B16" s="67"/>
      <c r="C16" s="67"/>
      <c r="D16" s="67"/>
      <c r="E16" s="67" t="s">
        <v>22</v>
      </c>
      <c r="F16" s="67"/>
      <c r="G16" s="67"/>
      <c r="H16" s="67"/>
      <c r="I16" s="85" t="s">
        <v>13</v>
      </c>
      <c r="J16" s="86"/>
      <c r="K16" s="86"/>
      <c r="L16" s="87"/>
      <c r="M16" s="88">
        <f>I6*(POWER(O7+O8,2)+POWER(Q7+Q8,2))/POWER(B6,2)</f>
        <v>1.5164218414713613E-2</v>
      </c>
      <c r="N16" s="88"/>
      <c r="O16" s="88"/>
      <c r="P16" s="89" t="s">
        <v>23</v>
      </c>
      <c r="Q16" s="89"/>
      <c r="R16" s="90">
        <f>K6*(POWER(O7+O8,2)+POWER(Q7+Q8,2))/(100*B6)</f>
        <v>1.6927499197995296E-3</v>
      </c>
      <c r="S16" s="90"/>
      <c r="T16" s="91"/>
      <c r="U16" s="92">
        <f>I6*(POWER(W7+W8,2)+POWER(Y7+Y8,2))/POWER(B6,2)</f>
        <v>1.4083532223863951E-2</v>
      </c>
      <c r="V16" s="88"/>
      <c r="W16" s="88"/>
      <c r="X16" s="89" t="s">
        <v>23</v>
      </c>
      <c r="Y16" s="89"/>
      <c r="Z16" s="90">
        <f>K6*(POWER(W7+W8,2)+POWER(Y7+Y8,2))/(100*B6)</f>
        <v>1.5721151852645635E-3</v>
      </c>
      <c r="AA16" s="90"/>
      <c r="AB16" s="91"/>
      <c r="AC16" s="92">
        <f>I6*(POWER(AE7+AE8,2)+POWER(AG7+AG8,2))/POWER(B6,2)</f>
        <v>1.5523068082978637E-2</v>
      </c>
      <c r="AD16" s="88"/>
      <c r="AE16" s="88"/>
      <c r="AF16" s="89" t="s">
        <v>23</v>
      </c>
      <c r="AG16" s="89"/>
      <c r="AH16" s="90">
        <f>K6*(POWER(AE7+AE8,2)+POWER(AG7+AG8,2))/(100*B6)</f>
        <v>1.7328075561750594E-3</v>
      </c>
      <c r="AI16" s="90"/>
      <c r="AJ16" s="91"/>
      <c r="AK16" s="92">
        <f>I6*(POWER(AM7+AM8,2)+POWER(AO7+AO8,2))/POWER(B6,2)</f>
        <v>1.5508351354349564E-2</v>
      </c>
      <c r="AL16" s="88"/>
      <c r="AM16" s="88"/>
      <c r="AN16" s="89" t="s">
        <v>23</v>
      </c>
      <c r="AO16" s="89"/>
      <c r="AP16" s="90">
        <f>K6*(POWER(AM7+AM8,2)+POWER(AO7+AO8,2))/(100*B6)</f>
        <v>1.7311647586021621E-3</v>
      </c>
      <c r="AQ16" s="90"/>
      <c r="AR16" s="91"/>
      <c r="AS16" s="92">
        <f>I6*(POWER(AU7+AU8,2)+POWER(AW7+AW8,2))/POWER(B6,2)</f>
        <v>1.6051095167248553E-2</v>
      </c>
      <c r="AT16" s="88"/>
      <c r="AU16" s="88"/>
      <c r="AV16" s="89" t="s">
        <v>23</v>
      </c>
      <c r="AW16" s="89"/>
      <c r="AX16" s="90">
        <f>K6*(POWER(AU7+AU8,2)+POWER(AW7+AW8,2))/(100*B6)</f>
        <v>1.7917501129297564E-3</v>
      </c>
      <c r="AY16" s="90"/>
      <c r="AZ16" s="91"/>
    </row>
    <row r="17" spans="1:52" ht="13.5" thickBot="1" x14ac:dyDescent="0.25">
      <c r="A17" s="68"/>
      <c r="B17" s="69"/>
      <c r="C17" s="69"/>
      <c r="D17" s="69"/>
      <c r="E17" s="69"/>
      <c r="F17" s="69"/>
      <c r="G17" s="69"/>
      <c r="H17" s="69"/>
      <c r="I17" s="93" t="s">
        <v>17</v>
      </c>
      <c r="J17" s="63"/>
      <c r="K17" s="63"/>
      <c r="L17" s="94"/>
      <c r="M17" s="95">
        <f>I10*(POWER(O11+O12,2)+POWER(Q11+Q12,2))/POWER(B10,2)</f>
        <v>1.4201019356070649E-2</v>
      </c>
      <c r="N17" s="95"/>
      <c r="O17" s="95"/>
      <c r="P17" s="96" t="s">
        <v>23</v>
      </c>
      <c r="Q17" s="96"/>
      <c r="R17" s="97">
        <f>K10*(POWER(O11+O12,2)+POWER(Q11+Q12,2))/(100*B10)</f>
        <v>1.5852300275981054E-3</v>
      </c>
      <c r="S17" s="97"/>
      <c r="T17" s="98"/>
      <c r="U17" s="99">
        <f>I10*(POWER(W11+W12,2)+POWER(Y11+Y12,2))/POWER(B10,2)</f>
        <v>1.4437786987480876E-2</v>
      </c>
      <c r="V17" s="95"/>
      <c r="W17" s="95"/>
      <c r="X17" s="96" t="s">
        <v>23</v>
      </c>
      <c r="Y17" s="96"/>
      <c r="Z17" s="97">
        <f>K10*(POWER(W11+W12,2)+POWER(Y11+Y12,2))/(100*B10)</f>
        <v>1.6116599020644287E-3</v>
      </c>
      <c r="AA17" s="97"/>
      <c r="AB17" s="98"/>
      <c r="AC17" s="99">
        <f>I10*(POWER(AE11+AE12,2)+POWER(AG11+AG12,2))/POWER(B10,2)</f>
        <v>1.2992579812611102E-2</v>
      </c>
      <c r="AD17" s="95"/>
      <c r="AE17" s="95"/>
      <c r="AF17" s="96" t="s">
        <v>23</v>
      </c>
      <c r="AG17" s="96"/>
      <c r="AH17" s="97">
        <f>K10*(POWER(AE11+AE12,2)+POWER(AG11+AG12,2))/(100*B10)</f>
        <v>1.4503344540623851E-3</v>
      </c>
      <c r="AI17" s="97"/>
      <c r="AJ17" s="98"/>
      <c r="AK17" s="99">
        <f>I10*(POWER(AM11+AM12,2)+POWER(AO11+AO12,2))/POWER(B10,2)</f>
        <v>1.3235942352507149E-2</v>
      </c>
      <c r="AL17" s="95"/>
      <c r="AM17" s="95"/>
      <c r="AN17" s="96" t="s">
        <v>23</v>
      </c>
      <c r="AO17" s="96"/>
      <c r="AP17" s="97">
        <f>K10*(POWER(AM11+AM12,2)+POWER(AO11+AO12,2))/(100*B10)</f>
        <v>1.4775005043410811E-3</v>
      </c>
      <c r="AQ17" s="97"/>
      <c r="AR17" s="98"/>
      <c r="AS17" s="99">
        <f>I10*(POWER(AU11+AU12,2)+POWER(AW11+AW12,2))/POWER(B10,2)</f>
        <v>1.6360694184696486E-2</v>
      </c>
      <c r="AT17" s="95"/>
      <c r="AU17" s="95"/>
      <c r="AV17" s="96" t="s">
        <v>23</v>
      </c>
      <c r="AW17" s="96"/>
      <c r="AX17" s="97">
        <f>K10*(POWER(AU11+AU12,2)+POWER(AW11+AW12,2))/(100*B10)</f>
        <v>1.8263100023762509E-3</v>
      </c>
      <c r="AY17" s="97"/>
      <c r="AZ17" s="98"/>
    </row>
    <row r="18" spans="1:52" x14ac:dyDescent="0.2">
      <c r="A18" s="100" t="s">
        <v>49</v>
      </c>
      <c r="B18" s="101"/>
      <c r="C18" s="101"/>
      <c r="D18" s="101"/>
      <c r="E18" s="67" t="s">
        <v>24</v>
      </c>
      <c r="F18" s="67"/>
      <c r="G18" s="67"/>
      <c r="H18" s="67"/>
      <c r="I18" s="85" t="s">
        <v>13</v>
      </c>
      <c r="J18" s="86"/>
      <c r="K18" s="86"/>
      <c r="L18" s="87"/>
      <c r="M18" s="107">
        <f>SUM(O7:P8)+C6+M16</f>
        <v>23.77016355054467</v>
      </c>
      <c r="N18" s="107"/>
      <c r="O18" s="107"/>
      <c r="P18" s="108" t="s">
        <v>23</v>
      </c>
      <c r="Q18" s="108"/>
      <c r="R18" s="109">
        <f>SUM(Q7:R8)+D6+R16</f>
        <v>1.8416927460454977</v>
      </c>
      <c r="S18" s="109"/>
      <c r="T18" s="110"/>
      <c r="U18" s="119">
        <f>SUM(W7:X8)+C6+U16</f>
        <v>22.789083322117492</v>
      </c>
      <c r="V18" s="107"/>
      <c r="W18" s="107"/>
      <c r="X18" s="108" t="s">
        <v>23</v>
      </c>
      <c r="Y18" s="108"/>
      <c r="Z18" s="109">
        <f>SUM(Y7:Z8)+D6+Z16</f>
        <v>3.0415721217417753</v>
      </c>
      <c r="AA18" s="109"/>
      <c r="AB18" s="110"/>
      <c r="AC18" s="119">
        <f>SUM(AE7:AF8)+C6+AC16</f>
        <v>24.020523353887249</v>
      </c>
      <c r="AD18" s="107"/>
      <c r="AE18" s="107"/>
      <c r="AF18" s="108" t="s">
        <v>23</v>
      </c>
      <c r="AG18" s="108"/>
      <c r="AH18" s="109">
        <f>SUM(AG7:AH8)+D6+AH16</f>
        <v>2.2417328021917569</v>
      </c>
      <c r="AI18" s="109"/>
      <c r="AJ18" s="110"/>
      <c r="AK18" s="119">
        <f>SUM(AM7:AN8)+C6+AK16</f>
        <v>24.000508656232107</v>
      </c>
      <c r="AL18" s="107"/>
      <c r="AM18" s="107"/>
      <c r="AN18" s="108" t="s">
        <v>23</v>
      </c>
      <c r="AO18" s="108"/>
      <c r="AP18" s="109">
        <f>SUM(AO7:AP8)+D6+AP16</f>
        <v>2.3417311385325585</v>
      </c>
      <c r="AQ18" s="109"/>
      <c r="AR18" s="110"/>
      <c r="AS18" s="119">
        <f>SUM(AU7:AV8)+C6+AS16</f>
        <v>24.371051762441247</v>
      </c>
      <c r="AT18" s="107"/>
      <c r="AU18" s="107"/>
      <c r="AV18" s="108" t="s">
        <v>23</v>
      </c>
      <c r="AW18" s="108"/>
      <c r="AX18" s="109">
        <f>SUM(AW7:AX8)+D6+AX16</f>
        <v>2.841791746238628</v>
      </c>
      <c r="AY18" s="109"/>
      <c r="AZ18" s="110"/>
    </row>
    <row r="19" spans="1:52" x14ac:dyDescent="0.2">
      <c r="A19" s="102"/>
      <c r="B19" s="103"/>
      <c r="C19" s="103"/>
      <c r="D19" s="103"/>
      <c r="E19" s="106"/>
      <c r="F19" s="106"/>
      <c r="G19" s="106"/>
      <c r="H19" s="106"/>
      <c r="I19" s="111" t="s">
        <v>17</v>
      </c>
      <c r="J19" s="112"/>
      <c r="K19" s="112"/>
      <c r="L19" s="113"/>
      <c r="M19" s="114">
        <f>SUM(O11:P12)+C10+M17</f>
        <v>22.969201114425481</v>
      </c>
      <c r="N19" s="114"/>
      <c r="O19" s="114"/>
      <c r="P19" s="115" t="s">
        <v>23</v>
      </c>
      <c r="Q19" s="115"/>
      <c r="R19" s="116">
        <f>SUM(Q11:R12)+D10+R17</f>
        <v>2.241585284267825</v>
      </c>
      <c r="S19" s="116"/>
      <c r="T19" s="117"/>
      <c r="U19" s="118">
        <f>SUM(W11:X12)+C10+U17</f>
        <v>23.16943697606629</v>
      </c>
      <c r="V19" s="114"/>
      <c r="W19" s="114"/>
      <c r="X19" s="115" t="s">
        <v>23</v>
      </c>
      <c r="Y19" s="115"/>
      <c r="Z19" s="116">
        <f>SUM(Y11:Z12)+D10+Z17</f>
        <v>2.1416116903004334</v>
      </c>
      <c r="AA19" s="116"/>
      <c r="AB19" s="117"/>
      <c r="AC19" s="118">
        <f>SUM(AE11:AF12)+C10+AC17</f>
        <v>21.987992894227112</v>
      </c>
      <c r="AD19" s="114"/>
      <c r="AE19" s="114"/>
      <c r="AF19" s="115" t="s">
        <v>23</v>
      </c>
      <c r="AG19" s="115"/>
      <c r="AH19" s="116">
        <f>SUM(AG11:AH12)+D10+AH17</f>
        <v>1.9614503353481321</v>
      </c>
      <c r="AI19" s="116"/>
      <c r="AJ19" s="117"/>
      <c r="AK19" s="118">
        <f>SUM(AM11:AN12)+C10+AK17</f>
        <v>22.178235121894573</v>
      </c>
      <c r="AL19" s="114"/>
      <c r="AM19" s="114"/>
      <c r="AN19" s="115" t="s">
        <v>23</v>
      </c>
      <c r="AO19" s="115"/>
      <c r="AP19" s="116">
        <f>SUM(AO11:AP12)+D10+AP17</f>
        <v>2.1514775213659667</v>
      </c>
      <c r="AQ19" s="116"/>
      <c r="AR19" s="117"/>
      <c r="AS19" s="118">
        <f>SUM(AU11:AV12)+C10+AS17</f>
        <v>24.671360598519243</v>
      </c>
      <c r="AT19" s="114"/>
      <c r="AU19" s="114"/>
      <c r="AV19" s="115" t="s">
        <v>23</v>
      </c>
      <c r="AW19" s="115"/>
      <c r="AX19" s="116">
        <f>SUM(AW11:AX12)+D10+AX17</f>
        <v>2.1418263553019061</v>
      </c>
      <c r="AY19" s="116"/>
      <c r="AZ19" s="117"/>
    </row>
    <row r="20" spans="1:52" ht="13.5" thickBot="1" x14ac:dyDescent="0.25">
      <c r="A20" s="104"/>
      <c r="B20" s="105"/>
      <c r="C20" s="105"/>
      <c r="D20" s="105"/>
      <c r="E20" s="69"/>
      <c r="F20" s="69"/>
      <c r="G20" s="69"/>
      <c r="H20" s="69"/>
      <c r="I20" s="120" t="s">
        <v>25</v>
      </c>
      <c r="J20" s="121"/>
      <c r="K20" s="121"/>
      <c r="L20" s="122"/>
      <c r="M20" s="123">
        <f>SUM(M18,M19)</f>
        <v>46.739364664970154</v>
      </c>
      <c r="N20" s="123"/>
      <c r="O20" s="123"/>
      <c r="P20" s="124" t="s">
        <v>23</v>
      </c>
      <c r="Q20" s="124"/>
      <c r="R20" s="125">
        <f>SUM(R18,R19)</f>
        <v>4.0832780303133225</v>
      </c>
      <c r="S20" s="125"/>
      <c r="T20" s="126"/>
      <c r="U20" s="127">
        <f>SUM(U18,U19)</f>
        <v>45.958520298183785</v>
      </c>
      <c r="V20" s="123"/>
      <c r="W20" s="123"/>
      <c r="X20" s="124" t="s">
        <v>23</v>
      </c>
      <c r="Y20" s="124"/>
      <c r="Z20" s="125">
        <f>SUM(Z18,Z19)</f>
        <v>5.1831838120422091</v>
      </c>
      <c r="AA20" s="125"/>
      <c r="AB20" s="126"/>
      <c r="AC20" s="127">
        <f>SUM(AC18,AC19)</f>
        <v>46.008516248114361</v>
      </c>
      <c r="AD20" s="123"/>
      <c r="AE20" s="123"/>
      <c r="AF20" s="124" t="s">
        <v>23</v>
      </c>
      <c r="AG20" s="124"/>
      <c r="AH20" s="125">
        <f>SUM(AH18,AH19)</f>
        <v>4.2031831375398889</v>
      </c>
      <c r="AI20" s="125"/>
      <c r="AJ20" s="126"/>
      <c r="AK20" s="127">
        <f>SUM(AK18,AK19)</f>
        <v>46.17874377812668</v>
      </c>
      <c r="AL20" s="123"/>
      <c r="AM20" s="123"/>
      <c r="AN20" s="124" t="s">
        <v>23</v>
      </c>
      <c r="AO20" s="124"/>
      <c r="AP20" s="125">
        <f>SUM(AP18,AP19)</f>
        <v>4.4932086598985252</v>
      </c>
      <c r="AQ20" s="125"/>
      <c r="AR20" s="126"/>
      <c r="AS20" s="127">
        <f>SUM(AS18,AS19)</f>
        <v>49.042412360960491</v>
      </c>
      <c r="AT20" s="123"/>
      <c r="AU20" s="123"/>
      <c r="AV20" s="124" t="s">
        <v>23</v>
      </c>
      <c r="AW20" s="124"/>
      <c r="AX20" s="125">
        <f>SUM(AX18,AX19)</f>
        <v>4.9836181015405341</v>
      </c>
      <c r="AY20" s="125"/>
      <c r="AZ20" s="126"/>
    </row>
    <row r="21" spans="1:52" ht="30" customHeight="1" thickBot="1" x14ac:dyDescent="0.25">
      <c r="A21" s="128" t="s">
        <v>26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</row>
    <row r="22" spans="1:52" ht="15.75" customHeight="1" thickBot="1" x14ac:dyDescent="0.25">
      <c r="A22" s="129" t="s">
        <v>5</v>
      </c>
      <c r="B22" s="130"/>
      <c r="C22" s="130" t="s">
        <v>1</v>
      </c>
      <c r="D22" s="130"/>
      <c r="E22" s="130" t="s">
        <v>27</v>
      </c>
      <c r="F22" s="130"/>
      <c r="G22" s="130"/>
      <c r="H22" s="130"/>
      <c r="I22" s="130"/>
      <c r="J22" s="130"/>
      <c r="K22" s="130"/>
      <c r="L22" s="131"/>
      <c r="M22" s="29" t="s">
        <v>28</v>
      </c>
      <c r="N22" s="132"/>
      <c r="O22" s="132"/>
      <c r="P22" s="132"/>
      <c r="Q22" s="132"/>
      <c r="R22" s="132"/>
      <c r="S22" s="132"/>
      <c r="T22" s="32"/>
      <c r="U22" s="29" t="s">
        <v>28</v>
      </c>
      <c r="V22" s="132"/>
      <c r="W22" s="132"/>
      <c r="X22" s="132"/>
      <c r="Y22" s="132"/>
      <c r="Z22" s="132"/>
      <c r="AA22" s="132"/>
      <c r="AB22" s="32"/>
      <c r="AC22" s="29" t="s">
        <v>28</v>
      </c>
      <c r="AD22" s="132"/>
      <c r="AE22" s="132"/>
      <c r="AF22" s="132"/>
      <c r="AG22" s="132"/>
      <c r="AH22" s="132"/>
      <c r="AI22" s="132"/>
      <c r="AJ22" s="32"/>
      <c r="AK22" s="29" t="s">
        <v>28</v>
      </c>
      <c r="AL22" s="132"/>
      <c r="AM22" s="132"/>
      <c r="AN22" s="132"/>
      <c r="AO22" s="132"/>
      <c r="AP22" s="132"/>
      <c r="AQ22" s="132"/>
      <c r="AR22" s="32"/>
      <c r="AS22" s="29" t="s">
        <v>28</v>
      </c>
      <c r="AT22" s="132"/>
      <c r="AU22" s="132"/>
      <c r="AV22" s="132"/>
      <c r="AW22" s="132"/>
      <c r="AX22" s="132"/>
      <c r="AY22" s="132"/>
      <c r="AZ22" s="32"/>
    </row>
    <row r="23" spans="1:52" x14ac:dyDescent="0.2">
      <c r="A23" s="33">
        <v>10</v>
      </c>
      <c r="B23" s="34"/>
      <c r="C23" s="34" t="s">
        <v>14</v>
      </c>
      <c r="D23" s="34"/>
      <c r="E23" s="35" t="s">
        <v>129</v>
      </c>
      <c r="F23" s="35"/>
      <c r="G23" s="35"/>
      <c r="H23" s="35"/>
      <c r="I23" s="35"/>
      <c r="J23" s="35"/>
      <c r="K23" s="35"/>
      <c r="L23" s="71"/>
      <c r="M23" s="133">
        <v>10.600000381469727</v>
      </c>
      <c r="N23" s="134"/>
      <c r="O23" s="134"/>
      <c r="P23" s="134"/>
      <c r="Q23" s="134"/>
      <c r="R23" s="134"/>
      <c r="S23" s="134"/>
      <c r="T23" s="135"/>
      <c r="U23" s="133">
        <v>10.5</v>
      </c>
      <c r="V23" s="134"/>
      <c r="W23" s="134"/>
      <c r="X23" s="134"/>
      <c r="Y23" s="134"/>
      <c r="Z23" s="134"/>
      <c r="AA23" s="134"/>
      <c r="AB23" s="135"/>
      <c r="AC23" s="133">
        <v>10.5</v>
      </c>
      <c r="AD23" s="134"/>
      <c r="AE23" s="134"/>
      <c r="AF23" s="134"/>
      <c r="AG23" s="134"/>
      <c r="AH23" s="134"/>
      <c r="AI23" s="134"/>
      <c r="AJ23" s="135"/>
      <c r="AK23" s="133">
        <v>10.5</v>
      </c>
      <c r="AL23" s="134"/>
      <c r="AM23" s="134"/>
      <c r="AN23" s="134"/>
      <c r="AO23" s="134"/>
      <c r="AP23" s="134"/>
      <c r="AQ23" s="134"/>
      <c r="AR23" s="135"/>
      <c r="AS23" s="133">
        <v>10.5</v>
      </c>
      <c r="AT23" s="134"/>
      <c r="AU23" s="134"/>
      <c r="AV23" s="134"/>
      <c r="AW23" s="134"/>
      <c r="AX23" s="134"/>
      <c r="AY23" s="134"/>
      <c r="AZ23" s="135"/>
    </row>
    <row r="24" spans="1:52" x14ac:dyDescent="0.2">
      <c r="A24" s="54">
        <v>10</v>
      </c>
      <c r="B24" s="55"/>
      <c r="C24" s="55" t="s">
        <v>18</v>
      </c>
      <c r="D24" s="55"/>
      <c r="E24" s="56" t="s">
        <v>130</v>
      </c>
      <c r="F24" s="56"/>
      <c r="G24" s="56"/>
      <c r="H24" s="56"/>
      <c r="I24" s="56"/>
      <c r="J24" s="56"/>
      <c r="K24" s="56"/>
      <c r="L24" s="136"/>
      <c r="M24" s="137">
        <v>10.5</v>
      </c>
      <c r="N24" s="138"/>
      <c r="O24" s="138"/>
      <c r="P24" s="138"/>
      <c r="Q24" s="138"/>
      <c r="R24" s="138"/>
      <c r="S24" s="138"/>
      <c r="T24" s="139"/>
      <c r="U24" s="137">
        <v>10.5</v>
      </c>
      <c r="V24" s="138"/>
      <c r="W24" s="138"/>
      <c r="X24" s="138"/>
      <c r="Y24" s="138"/>
      <c r="Z24" s="138"/>
      <c r="AA24" s="138"/>
      <c r="AB24" s="139"/>
      <c r="AC24" s="137">
        <v>10.5</v>
      </c>
      <c r="AD24" s="138"/>
      <c r="AE24" s="138"/>
      <c r="AF24" s="138"/>
      <c r="AG24" s="138"/>
      <c r="AH24" s="138"/>
      <c r="AI24" s="138"/>
      <c r="AJ24" s="139"/>
      <c r="AK24" s="137">
        <v>10.5</v>
      </c>
      <c r="AL24" s="138"/>
      <c r="AM24" s="138"/>
      <c r="AN24" s="138"/>
      <c r="AO24" s="138"/>
      <c r="AP24" s="138"/>
      <c r="AQ24" s="138"/>
      <c r="AR24" s="139"/>
      <c r="AS24" s="137">
        <v>10.600000381469727</v>
      </c>
      <c r="AT24" s="138"/>
      <c r="AU24" s="138"/>
      <c r="AV24" s="138"/>
      <c r="AW24" s="138"/>
      <c r="AX24" s="138"/>
      <c r="AY24" s="138"/>
      <c r="AZ24" s="139"/>
    </row>
    <row r="25" spans="1:52" x14ac:dyDescent="0.2">
      <c r="A25" s="54">
        <v>10</v>
      </c>
      <c r="B25" s="55"/>
      <c r="C25" s="55" t="s">
        <v>127</v>
      </c>
      <c r="D25" s="55"/>
      <c r="E25" s="56" t="s">
        <v>131</v>
      </c>
      <c r="F25" s="56"/>
      <c r="G25" s="56"/>
      <c r="H25" s="56"/>
      <c r="I25" s="56"/>
      <c r="J25" s="56"/>
      <c r="K25" s="56"/>
      <c r="L25" s="136"/>
      <c r="M25" s="137">
        <v>10.600000381469727</v>
      </c>
      <c r="N25" s="138"/>
      <c r="O25" s="138"/>
      <c r="P25" s="138"/>
      <c r="Q25" s="138"/>
      <c r="R25" s="138"/>
      <c r="S25" s="138"/>
      <c r="T25" s="139"/>
      <c r="U25" s="137">
        <v>10.5</v>
      </c>
      <c r="V25" s="138"/>
      <c r="W25" s="138"/>
      <c r="X25" s="138"/>
      <c r="Y25" s="138"/>
      <c r="Z25" s="138"/>
      <c r="AA25" s="138"/>
      <c r="AB25" s="139"/>
      <c r="AC25" s="137">
        <v>10.5</v>
      </c>
      <c r="AD25" s="138"/>
      <c r="AE25" s="138"/>
      <c r="AF25" s="138"/>
      <c r="AG25" s="138"/>
      <c r="AH25" s="138"/>
      <c r="AI25" s="138"/>
      <c r="AJ25" s="139"/>
      <c r="AK25" s="137">
        <v>10.5</v>
      </c>
      <c r="AL25" s="138"/>
      <c r="AM25" s="138"/>
      <c r="AN25" s="138"/>
      <c r="AO25" s="138"/>
      <c r="AP25" s="138"/>
      <c r="AQ25" s="138"/>
      <c r="AR25" s="139"/>
      <c r="AS25" s="137">
        <v>10.5</v>
      </c>
      <c r="AT25" s="138"/>
      <c r="AU25" s="138"/>
      <c r="AV25" s="138"/>
      <c r="AW25" s="138"/>
      <c r="AX25" s="138"/>
      <c r="AY25" s="138"/>
      <c r="AZ25" s="139"/>
    </row>
    <row r="26" spans="1:52" ht="13.5" thickBot="1" x14ac:dyDescent="0.25">
      <c r="A26" s="140">
        <v>10</v>
      </c>
      <c r="B26" s="141"/>
      <c r="C26" s="141" t="s">
        <v>128</v>
      </c>
      <c r="D26" s="141"/>
      <c r="E26" s="78" t="s">
        <v>132</v>
      </c>
      <c r="F26" s="78"/>
      <c r="G26" s="78"/>
      <c r="H26" s="78"/>
      <c r="I26" s="78"/>
      <c r="J26" s="78"/>
      <c r="K26" s="78"/>
      <c r="L26" s="79"/>
      <c r="M26" s="142">
        <v>10.600000381469727</v>
      </c>
      <c r="N26" s="143"/>
      <c r="O26" s="143"/>
      <c r="P26" s="143"/>
      <c r="Q26" s="143"/>
      <c r="R26" s="143"/>
      <c r="S26" s="143"/>
      <c r="T26" s="144"/>
      <c r="U26" s="142">
        <v>10.5</v>
      </c>
      <c r="V26" s="143"/>
      <c r="W26" s="143"/>
      <c r="X26" s="143"/>
      <c r="Y26" s="143"/>
      <c r="Z26" s="143"/>
      <c r="AA26" s="143"/>
      <c r="AB26" s="144"/>
      <c r="AC26" s="142">
        <v>10.5</v>
      </c>
      <c r="AD26" s="143"/>
      <c r="AE26" s="143"/>
      <c r="AF26" s="143"/>
      <c r="AG26" s="143"/>
      <c r="AH26" s="143"/>
      <c r="AI26" s="143"/>
      <c r="AJ26" s="144"/>
      <c r="AK26" s="142">
        <v>10.5</v>
      </c>
      <c r="AL26" s="143"/>
      <c r="AM26" s="143"/>
      <c r="AN26" s="143"/>
      <c r="AO26" s="143"/>
      <c r="AP26" s="143"/>
      <c r="AQ26" s="143"/>
      <c r="AR26" s="144"/>
      <c r="AS26" s="142">
        <v>10.600000381469727</v>
      </c>
      <c r="AT26" s="143"/>
      <c r="AU26" s="143"/>
      <c r="AV26" s="143"/>
      <c r="AW26" s="143"/>
      <c r="AX26" s="143"/>
      <c r="AY26" s="143"/>
      <c r="AZ26" s="144"/>
    </row>
    <row r="27" spans="1:52" ht="30" customHeight="1" thickBot="1" x14ac:dyDescent="0.25">
      <c r="A27" s="128" t="s">
        <v>31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</row>
    <row r="28" spans="1:52" ht="15" customHeight="1" x14ac:dyDescent="0.2">
      <c r="A28" s="145" t="s">
        <v>1</v>
      </c>
      <c r="B28" s="146"/>
      <c r="C28" s="146"/>
      <c r="D28" s="146"/>
      <c r="E28" s="146" t="s">
        <v>32</v>
      </c>
      <c r="F28" s="146"/>
      <c r="G28" s="146" t="s">
        <v>33</v>
      </c>
      <c r="H28" s="146"/>
      <c r="I28" s="146" t="s">
        <v>34</v>
      </c>
      <c r="J28" s="146"/>
      <c r="K28" s="146" t="s">
        <v>35</v>
      </c>
      <c r="L28" s="149"/>
      <c r="M28" s="66" t="s">
        <v>9</v>
      </c>
      <c r="N28" s="150"/>
      <c r="O28" s="152" t="s">
        <v>10</v>
      </c>
      <c r="P28" s="67"/>
      <c r="Q28" s="150"/>
      <c r="R28" s="152" t="s">
        <v>11</v>
      </c>
      <c r="S28" s="67"/>
      <c r="T28" s="154"/>
      <c r="U28" s="66" t="s">
        <v>9</v>
      </c>
      <c r="V28" s="150"/>
      <c r="W28" s="152" t="s">
        <v>10</v>
      </c>
      <c r="X28" s="67"/>
      <c r="Y28" s="150"/>
      <c r="Z28" s="152" t="s">
        <v>11</v>
      </c>
      <c r="AA28" s="67"/>
      <c r="AB28" s="154"/>
      <c r="AC28" s="66" t="s">
        <v>9</v>
      </c>
      <c r="AD28" s="150"/>
      <c r="AE28" s="152" t="s">
        <v>10</v>
      </c>
      <c r="AF28" s="67"/>
      <c r="AG28" s="150"/>
      <c r="AH28" s="152" t="s">
        <v>11</v>
      </c>
      <c r="AI28" s="67"/>
      <c r="AJ28" s="154"/>
      <c r="AK28" s="66" t="s">
        <v>9</v>
      </c>
      <c r="AL28" s="150"/>
      <c r="AM28" s="152" t="s">
        <v>10</v>
      </c>
      <c r="AN28" s="67"/>
      <c r="AO28" s="150"/>
      <c r="AP28" s="152" t="s">
        <v>11</v>
      </c>
      <c r="AQ28" s="67"/>
      <c r="AR28" s="154"/>
      <c r="AS28" s="66" t="s">
        <v>9</v>
      </c>
      <c r="AT28" s="150"/>
      <c r="AU28" s="152" t="s">
        <v>10</v>
      </c>
      <c r="AV28" s="67"/>
      <c r="AW28" s="150"/>
      <c r="AX28" s="152" t="s">
        <v>11</v>
      </c>
      <c r="AY28" s="67"/>
      <c r="AZ28" s="154"/>
    </row>
    <row r="29" spans="1:52" ht="15.75" customHeight="1" thickBot="1" x14ac:dyDescent="0.25">
      <c r="A29" s="147"/>
      <c r="B29" s="148"/>
      <c r="C29" s="148"/>
      <c r="D29" s="148"/>
      <c r="E29" s="21" t="s">
        <v>36</v>
      </c>
      <c r="F29" s="21" t="s">
        <v>37</v>
      </c>
      <c r="G29" s="21" t="s">
        <v>36</v>
      </c>
      <c r="H29" s="21" t="s">
        <v>37</v>
      </c>
      <c r="I29" s="21" t="s">
        <v>36</v>
      </c>
      <c r="J29" s="21" t="s">
        <v>37</v>
      </c>
      <c r="K29" s="21" t="s">
        <v>36</v>
      </c>
      <c r="L29" s="2" t="s">
        <v>37</v>
      </c>
      <c r="M29" s="68"/>
      <c r="N29" s="151"/>
      <c r="O29" s="153"/>
      <c r="P29" s="69"/>
      <c r="Q29" s="151"/>
      <c r="R29" s="153"/>
      <c r="S29" s="69"/>
      <c r="T29" s="155"/>
      <c r="U29" s="68"/>
      <c r="V29" s="151"/>
      <c r="W29" s="153"/>
      <c r="X29" s="69"/>
      <c r="Y29" s="151"/>
      <c r="Z29" s="153"/>
      <c r="AA29" s="69"/>
      <c r="AB29" s="155"/>
      <c r="AC29" s="68"/>
      <c r="AD29" s="151"/>
      <c r="AE29" s="153"/>
      <c r="AF29" s="69"/>
      <c r="AG29" s="151"/>
      <c r="AH29" s="153"/>
      <c r="AI29" s="69"/>
      <c r="AJ29" s="155"/>
      <c r="AK29" s="68"/>
      <c r="AL29" s="151"/>
      <c r="AM29" s="153"/>
      <c r="AN29" s="69"/>
      <c r="AO29" s="151"/>
      <c r="AP29" s="153"/>
      <c r="AQ29" s="69"/>
      <c r="AR29" s="155"/>
      <c r="AS29" s="68"/>
      <c r="AT29" s="151"/>
      <c r="AU29" s="153"/>
      <c r="AV29" s="69"/>
      <c r="AW29" s="151"/>
      <c r="AX29" s="153"/>
      <c r="AY29" s="69"/>
      <c r="AZ29" s="155"/>
    </row>
    <row r="30" spans="1:52" x14ac:dyDescent="0.2">
      <c r="A30" s="156" t="s">
        <v>50</v>
      </c>
      <c r="B30" s="157"/>
      <c r="C30" s="157"/>
      <c r="D30" s="157"/>
      <c r="E30" s="158"/>
      <c r="F30" s="158"/>
      <c r="G30" s="158"/>
      <c r="H30" s="158"/>
      <c r="I30" s="158"/>
      <c r="J30" s="158"/>
      <c r="K30" s="158"/>
      <c r="L30" s="159"/>
      <c r="M30" s="160"/>
      <c r="N30" s="161"/>
      <c r="O30" s="162"/>
      <c r="P30" s="162"/>
      <c r="Q30" s="162"/>
      <c r="R30" s="162"/>
      <c r="S30" s="162"/>
      <c r="T30" s="163"/>
      <c r="U30" s="160"/>
      <c r="V30" s="161"/>
      <c r="W30" s="162"/>
      <c r="X30" s="162"/>
      <c r="Y30" s="162"/>
      <c r="Z30" s="162"/>
      <c r="AA30" s="162"/>
      <c r="AB30" s="163"/>
      <c r="AC30" s="160"/>
      <c r="AD30" s="161"/>
      <c r="AE30" s="162"/>
      <c r="AF30" s="162"/>
      <c r="AG30" s="162"/>
      <c r="AH30" s="162"/>
      <c r="AI30" s="162"/>
      <c r="AJ30" s="163"/>
      <c r="AK30" s="160"/>
      <c r="AL30" s="161"/>
      <c r="AM30" s="162"/>
      <c r="AN30" s="162"/>
      <c r="AO30" s="162"/>
      <c r="AP30" s="162"/>
      <c r="AQ30" s="162"/>
      <c r="AR30" s="163"/>
      <c r="AS30" s="160"/>
      <c r="AT30" s="161"/>
      <c r="AU30" s="162"/>
      <c r="AV30" s="162"/>
      <c r="AW30" s="162"/>
      <c r="AX30" s="162"/>
      <c r="AY30" s="162"/>
      <c r="AZ30" s="163"/>
    </row>
    <row r="31" spans="1:52" x14ac:dyDescent="0.2">
      <c r="A31" s="168" t="s">
        <v>51</v>
      </c>
      <c r="B31" s="169"/>
      <c r="C31" s="169"/>
      <c r="D31" s="169"/>
      <c r="E31" s="17"/>
      <c r="F31" s="17"/>
      <c r="G31" s="17"/>
      <c r="H31" s="17"/>
      <c r="I31" s="17"/>
      <c r="J31" s="17"/>
      <c r="K31" s="17"/>
      <c r="L31" s="3"/>
      <c r="M31" s="166">
        <f>M7</f>
        <v>1078.4604030824594</v>
      </c>
      <c r="N31" s="167"/>
      <c r="O31" s="164">
        <f>O7</f>
        <v>19.799999237060547</v>
      </c>
      <c r="P31" s="164"/>
      <c r="Q31" s="164"/>
      <c r="R31" s="164">
        <f>Q7</f>
        <v>0.10000000149011612</v>
      </c>
      <c r="S31" s="164"/>
      <c r="T31" s="165"/>
      <c r="U31" s="166">
        <f>U7</f>
        <v>1018.1868490700858</v>
      </c>
      <c r="V31" s="167"/>
      <c r="W31" s="164">
        <f>W7</f>
        <v>18.5</v>
      </c>
      <c r="X31" s="164"/>
      <c r="Y31" s="164"/>
      <c r="Z31" s="164">
        <f>Y7</f>
        <v>0.80000001192092896</v>
      </c>
      <c r="AA31" s="164"/>
      <c r="AB31" s="165"/>
      <c r="AC31" s="166">
        <f>AC7</f>
        <v>1077.7205234626965</v>
      </c>
      <c r="AD31" s="167"/>
      <c r="AE31" s="164">
        <f>AE7</f>
        <v>19.600000381469727</v>
      </c>
      <c r="AF31" s="164"/>
      <c r="AG31" s="164"/>
      <c r="AH31" s="164">
        <f>AG7</f>
        <v>0</v>
      </c>
      <c r="AI31" s="164"/>
      <c r="AJ31" s="165"/>
      <c r="AK31" s="166">
        <f>AK7</f>
        <v>1077.7766299006985</v>
      </c>
      <c r="AL31" s="167"/>
      <c r="AM31" s="164">
        <f>AM7</f>
        <v>19.600000381469727</v>
      </c>
      <c r="AN31" s="164"/>
      <c r="AO31" s="164"/>
      <c r="AP31" s="164">
        <f>AO7</f>
        <v>0.20000000298023224</v>
      </c>
      <c r="AQ31" s="164"/>
      <c r="AR31" s="165"/>
      <c r="AS31" s="166">
        <f>AS7</f>
        <v>1083.2330741119042</v>
      </c>
      <c r="AT31" s="167"/>
      <c r="AU31" s="164">
        <f>AU7</f>
        <v>19.700000762939453</v>
      </c>
      <c r="AV31" s="164"/>
      <c r="AW31" s="164"/>
      <c r="AX31" s="164">
        <f>AW7</f>
        <v>0.10000000149011612</v>
      </c>
      <c r="AY31" s="164"/>
      <c r="AZ31" s="165"/>
    </row>
    <row r="32" spans="1:52" x14ac:dyDescent="0.2">
      <c r="A32" s="168" t="s">
        <v>133</v>
      </c>
      <c r="B32" s="169"/>
      <c r="C32" s="169"/>
      <c r="D32" s="169"/>
      <c r="E32" s="17">
        <v>48</v>
      </c>
      <c r="F32" s="17">
        <v>0.3</v>
      </c>
      <c r="G32" s="17">
        <v>48.9</v>
      </c>
      <c r="H32" s="17">
        <v>30</v>
      </c>
      <c r="I32" s="17"/>
      <c r="J32" s="17"/>
      <c r="K32" s="17"/>
      <c r="L32" s="3"/>
      <c r="M32" s="198">
        <f>IF(OR(M23=0,S7=0),0,ABS(1000*O32/(SQRT(3)*M23*S7)))</f>
        <v>1020.17998153485</v>
      </c>
      <c r="N32" s="199"/>
      <c r="O32" s="200">
        <v>-18.729999542236328</v>
      </c>
      <c r="P32" s="200"/>
      <c r="Q32" s="200"/>
      <c r="R32" s="48">
        <f>-ABS(O32)*TAN(ACOS(S7))</f>
        <v>-9.459596233868893E-2</v>
      </c>
      <c r="S32" s="48"/>
      <c r="T32" s="170"/>
      <c r="U32" s="198">
        <f>IF(OR(U23=0,AA7=0),0,ABS(1000*W32/(SQRT(3)*U23*AA7)))</f>
        <v>1001.730759861233</v>
      </c>
      <c r="V32" s="199"/>
      <c r="W32" s="200">
        <v>-18.201000213623047</v>
      </c>
      <c r="X32" s="200"/>
      <c r="Y32" s="200"/>
      <c r="Z32" s="48">
        <f>-ABS(W32)*TAN(ACOS(AA7))</f>
        <v>-0.78707029123626693</v>
      </c>
      <c r="AA32" s="48"/>
      <c r="AB32" s="170"/>
      <c r="AC32" s="198">
        <f>IF(OR(AC23=0,AI7=0),0,ABS(1000*AE32/(SQRT(3)*AC23*AI7)))</f>
        <v>1012.2874635889857</v>
      </c>
      <c r="AD32" s="199"/>
      <c r="AE32" s="200">
        <v>-18.409999847412109</v>
      </c>
      <c r="AF32" s="200"/>
      <c r="AG32" s="200"/>
      <c r="AH32" s="48">
        <f>-ABS(AE32)*TAN(ACOS(AI7))</f>
        <v>0</v>
      </c>
      <c r="AI32" s="48"/>
      <c r="AJ32" s="170"/>
      <c r="AK32" s="198">
        <f>IF(OR(AK23=0,AQ7=0),0,ABS(1000*AM32/(SQRT(3)*AK23*AQ7)))</f>
        <v>990.34474354125177</v>
      </c>
      <c r="AL32" s="199"/>
      <c r="AM32" s="200">
        <v>-18.010000228881836</v>
      </c>
      <c r="AN32" s="200"/>
      <c r="AO32" s="200"/>
      <c r="AP32" s="48">
        <f>-ABS(AM32)*TAN(ACOS(AQ7))</f>
        <v>-0.18377551170129447</v>
      </c>
      <c r="AQ32" s="48"/>
      <c r="AR32" s="170"/>
      <c r="AS32" s="198">
        <f>IF(OR(AS23=0,AY7=0),0,ABS(1000*AU32/(SQRT(3)*AS23*AY7)))</f>
        <v>1084.8826004397656</v>
      </c>
      <c r="AT32" s="199"/>
      <c r="AU32" s="200">
        <v>-19.729999542236328</v>
      </c>
      <c r="AV32" s="200"/>
      <c r="AW32" s="200"/>
      <c r="AX32" s="48">
        <f>-ABS(AU32)*TAN(ACOS(AY7))</f>
        <v>-0.10015227955399618</v>
      </c>
      <c r="AY32" s="48"/>
      <c r="AZ32" s="170"/>
    </row>
    <row r="33" spans="1:52" ht="13.5" thickBot="1" x14ac:dyDescent="0.25">
      <c r="A33" s="171" t="s">
        <v>52</v>
      </c>
      <c r="B33" s="172"/>
      <c r="C33" s="172"/>
      <c r="D33" s="172"/>
      <c r="E33" s="173"/>
      <c r="F33" s="173"/>
      <c r="G33" s="173"/>
      <c r="H33" s="173"/>
      <c r="I33" s="173"/>
      <c r="J33" s="173"/>
      <c r="K33" s="173"/>
      <c r="L33" s="174"/>
      <c r="M33" s="84"/>
      <c r="N33" s="175"/>
      <c r="O33" s="82">
        <f>SUM(O31:Q32)</f>
        <v>1.0699996948242188</v>
      </c>
      <c r="P33" s="82"/>
      <c r="Q33" s="82"/>
      <c r="R33" s="82">
        <f>SUM(R31:T32)</f>
        <v>5.4040391514271896E-3</v>
      </c>
      <c r="S33" s="82"/>
      <c r="T33" s="176"/>
      <c r="U33" s="84"/>
      <c r="V33" s="175"/>
      <c r="W33" s="82">
        <f>SUM(W31:Y32)</f>
        <v>0.29899978637695313</v>
      </c>
      <c r="X33" s="82"/>
      <c r="Y33" s="82"/>
      <c r="Z33" s="82">
        <f>SUM(Z31:AB32)</f>
        <v>1.2929720684662027E-2</v>
      </c>
      <c r="AA33" s="82"/>
      <c r="AB33" s="176"/>
      <c r="AC33" s="84"/>
      <c r="AD33" s="175"/>
      <c r="AE33" s="82">
        <f>SUM(AE31:AG32)</f>
        <v>1.1900005340576172</v>
      </c>
      <c r="AF33" s="82"/>
      <c r="AG33" s="82"/>
      <c r="AH33" s="82">
        <f>SUM(AH31:AJ32)</f>
        <v>0</v>
      </c>
      <c r="AI33" s="82"/>
      <c r="AJ33" s="176"/>
      <c r="AK33" s="84"/>
      <c r="AL33" s="175"/>
      <c r="AM33" s="82">
        <f>SUM(AM31:AO32)</f>
        <v>1.5900001525878906</v>
      </c>
      <c r="AN33" s="82"/>
      <c r="AO33" s="82"/>
      <c r="AP33" s="82">
        <f>SUM(AP31:AR32)</f>
        <v>1.6224491278937769E-2</v>
      </c>
      <c r="AQ33" s="82"/>
      <c r="AR33" s="176"/>
      <c r="AS33" s="84"/>
      <c r="AT33" s="175"/>
      <c r="AU33" s="82">
        <f>SUM(AU31:AW32)</f>
        <v>-2.9998779296875E-2</v>
      </c>
      <c r="AV33" s="82"/>
      <c r="AW33" s="82"/>
      <c r="AX33" s="82">
        <f>SUM(AX31:AZ32)</f>
        <v>-1.5227806388005971E-4</v>
      </c>
      <c r="AY33" s="82"/>
      <c r="AZ33" s="176"/>
    </row>
    <row r="34" spans="1:52" x14ac:dyDescent="0.2">
      <c r="A34" s="156" t="s">
        <v>53</v>
      </c>
      <c r="B34" s="157"/>
      <c r="C34" s="157"/>
      <c r="D34" s="157"/>
      <c r="E34" s="158"/>
      <c r="F34" s="158"/>
      <c r="G34" s="158"/>
      <c r="H34" s="158"/>
      <c r="I34" s="158"/>
      <c r="J34" s="158"/>
      <c r="K34" s="158"/>
      <c r="L34" s="159"/>
      <c r="M34" s="160"/>
      <c r="N34" s="161"/>
      <c r="O34" s="162"/>
      <c r="P34" s="162"/>
      <c r="Q34" s="162"/>
      <c r="R34" s="162"/>
      <c r="S34" s="162"/>
      <c r="T34" s="163"/>
      <c r="U34" s="160"/>
      <c r="V34" s="161"/>
      <c r="W34" s="162"/>
      <c r="X34" s="162"/>
      <c r="Y34" s="162"/>
      <c r="Z34" s="162"/>
      <c r="AA34" s="162"/>
      <c r="AB34" s="163"/>
      <c r="AC34" s="160"/>
      <c r="AD34" s="161"/>
      <c r="AE34" s="162"/>
      <c r="AF34" s="162"/>
      <c r="AG34" s="162"/>
      <c r="AH34" s="162"/>
      <c r="AI34" s="162"/>
      <c r="AJ34" s="163"/>
      <c r="AK34" s="160"/>
      <c r="AL34" s="161"/>
      <c r="AM34" s="162"/>
      <c r="AN34" s="162"/>
      <c r="AO34" s="162"/>
      <c r="AP34" s="162"/>
      <c r="AQ34" s="162"/>
      <c r="AR34" s="163"/>
      <c r="AS34" s="160"/>
      <c r="AT34" s="161"/>
      <c r="AU34" s="162"/>
      <c r="AV34" s="162"/>
      <c r="AW34" s="162"/>
      <c r="AX34" s="162"/>
      <c r="AY34" s="162"/>
      <c r="AZ34" s="163"/>
    </row>
    <row r="35" spans="1:52" x14ac:dyDescent="0.2">
      <c r="A35" s="168" t="s">
        <v>54</v>
      </c>
      <c r="B35" s="169"/>
      <c r="C35" s="169"/>
      <c r="D35" s="169"/>
      <c r="E35" s="17"/>
      <c r="F35" s="17"/>
      <c r="G35" s="17"/>
      <c r="H35" s="17"/>
      <c r="I35" s="17"/>
      <c r="J35" s="17"/>
      <c r="K35" s="17"/>
      <c r="L35" s="3"/>
      <c r="M35" s="166">
        <f>M11</f>
        <v>1044.8592798122065</v>
      </c>
      <c r="N35" s="167"/>
      <c r="O35" s="164">
        <f>O11</f>
        <v>19</v>
      </c>
      <c r="P35" s="164"/>
      <c r="Q35" s="164"/>
      <c r="R35" s="164">
        <f>Q11</f>
        <v>0.30000001192092896</v>
      </c>
      <c r="S35" s="164"/>
      <c r="T35" s="165"/>
      <c r="U35" s="166">
        <f>U11</f>
        <v>1061.3529359247993</v>
      </c>
      <c r="V35" s="167"/>
      <c r="W35" s="164">
        <f>W11</f>
        <v>19.299999237060547</v>
      </c>
      <c r="X35" s="164"/>
      <c r="Y35" s="164"/>
      <c r="Z35" s="164">
        <f>Y11</f>
        <v>0.30000001192092896</v>
      </c>
      <c r="AA35" s="164"/>
      <c r="AB35" s="165"/>
      <c r="AC35" s="166">
        <f>AC11</f>
        <v>995.25710289360563</v>
      </c>
      <c r="AD35" s="167"/>
      <c r="AE35" s="164">
        <f>AE11</f>
        <v>18.100000381469727</v>
      </c>
      <c r="AF35" s="164"/>
      <c r="AG35" s="164"/>
      <c r="AH35" s="164">
        <f>AG11</f>
        <v>0.10000000149011612</v>
      </c>
      <c r="AI35" s="164"/>
      <c r="AJ35" s="165"/>
      <c r="AK35" s="166">
        <f>AK11</f>
        <v>1006.3742004060118</v>
      </c>
      <c r="AL35" s="167"/>
      <c r="AM35" s="164">
        <f>AM11</f>
        <v>18.299999237060547</v>
      </c>
      <c r="AN35" s="164"/>
      <c r="AO35" s="164"/>
      <c r="AP35" s="164">
        <f>AO11</f>
        <v>0.30000001192092896</v>
      </c>
      <c r="AQ35" s="164"/>
      <c r="AR35" s="165"/>
      <c r="AS35" s="166">
        <f>AS11</f>
        <v>1116.6267309054329</v>
      </c>
      <c r="AT35" s="167"/>
      <c r="AU35" s="164">
        <f>AU11</f>
        <v>20.5</v>
      </c>
      <c r="AV35" s="164"/>
      <c r="AW35" s="164"/>
      <c r="AX35" s="164">
        <f>AW11</f>
        <v>0.20000000298023224</v>
      </c>
      <c r="AY35" s="164"/>
      <c r="AZ35" s="165"/>
    </row>
    <row r="36" spans="1:52" x14ac:dyDescent="0.2">
      <c r="A36" s="168" t="s">
        <v>134</v>
      </c>
      <c r="B36" s="169"/>
      <c r="C36" s="169"/>
      <c r="D36" s="169"/>
      <c r="E36" s="17">
        <v>47.6</v>
      </c>
      <c r="F36" s="17">
        <v>0.3</v>
      </c>
      <c r="G36" s="17">
        <v>48.8</v>
      </c>
      <c r="H36" s="17">
        <v>35</v>
      </c>
      <c r="I36" s="17"/>
      <c r="J36" s="17"/>
      <c r="K36" s="17"/>
      <c r="L36" s="3"/>
      <c r="M36" s="198">
        <f>IF(OR(M24=0,S11=0),0,ABS(1000*O36/(SQRT(3)*M24*S11)))</f>
        <v>1094.4075555264312</v>
      </c>
      <c r="N36" s="199"/>
      <c r="O36" s="200">
        <v>-19.900999069213867</v>
      </c>
      <c r="P36" s="200"/>
      <c r="Q36" s="200"/>
      <c r="R36" s="48">
        <f>-ABS(O36)*TAN(ACOS(S11))</f>
        <v>-0.31422631357914937</v>
      </c>
      <c r="S36" s="48"/>
      <c r="T36" s="170"/>
      <c r="U36" s="198">
        <f>IF(OR(U24=0,AA11=0),0,ABS(1000*W36/(SQRT(3)*U24*AA11)))</f>
        <v>990.41281733445885</v>
      </c>
      <c r="V36" s="199"/>
      <c r="W36" s="200">
        <v>-18.010000228881836</v>
      </c>
      <c r="X36" s="200"/>
      <c r="Y36" s="200"/>
      <c r="Z36" s="48">
        <f>-ABS(W36)*TAN(ACOS(AA11))</f>
        <v>-0.27994821227683669</v>
      </c>
      <c r="AA36" s="48"/>
      <c r="AB36" s="170"/>
      <c r="AC36" s="198">
        <f>IF(OR(AC24=0,AI11=0),0,ABS(1000*AE36/(SQRT(3)*AC24*AI11)))</f>
        <v>996.57679002159603</v>
      </c>
      <c r="AD36" s="199"/>
      <c r="AE36" s="200">
        <v>-18.124000549316406</v>
      </c>
      <c r="AF36" s="200"/>
      <c r="AG36" s="200"/>
      <c r="AH36" s="48">
        <f>-ABS(AE36)*TAN(ACOS(AI11))</f>
        <v>-0.10013259910155067</v>
      </c>
      <c r="AI36" s="48"/>
      <c r="AJ36" s="170"/>
      <c r="AK36" s="198">
        <f>IF(OR(AK24=0,AQ11=0),0,ABS(1000*AM36/(SQRT(3)*AK24*AQ11)))</f>
        <v>993.72580614034007</v>
      </c>
      <c r="AL36" s="199"/>
      <c r="AM36" s="200">
        <v>-18.069999694824219</v>
      </c>
      <c r="AN36" s="200"/>
      <c r="AO36" s="200"/>
      <c r="AP36" s="48">
        <f>-ABS(AM36)*TAN(ACOS(AQ11))</f>
        <v>-0.29622952731498786</v>
      </c>
      <c r="AQ36" s="48"/>
      <c r="AR36" s="170"/>
      <c r="AS36" s="198">
        <f>IF(OR(AS24=0,AY11=0),0,ABS(1000*AU36/(SQRT(3)*AS24*AY11)))</f>
        <v>1145.4956545203895</v>
      </c>
      <c r="AT36" s="199"/>
      <c r="AU36" s="200">
        <v>-21.030000686645508</v>
      </c>
      <c r="AV36" s="200"/>
      <c r="AW36" s="200"/>
      <c r="AX36" s="48">
        <f>-ABS(AU36)*TAN(ACOS(AY11))</f>
        <v>-0.20517074146364503</v>
      </c>
      <c r="AY36" s="48"/>
      <c r="AZ36" s="170"/>
    </row>
    <row r="37" spans="1:52" ht="13.5" thickBot="1" x14ac:dyDescent="0.25">
      <c r="A37" s="171" t="s">
        <v>55</v>
      </c>
      <c r="B37" s="172"/>
      <c r="C37" s="172"/>
      <c r="D37" s="172"/>
      <c r="E37" s="173"/>
      <c r="F37" s="173"/>
      <c r="G37" s="173"/>
      <c r="H37" s="173"/>
      <c r="I37" s="173"/>
      <c r="J37" s="173"/>
      <c r="K37" s="173"/>
      <c r="L37" s="174"/>
      <c r="M37" s="84"/>
      <c r="N37" s="175"/>
      <c r="O37" s="82">
        <f>SUM(O35:Q36)</f>
        <v>-0.90099906921386719</v>
      </c>
      <c r="P37" s="82"/>
      <c r="Q37" s="82"/>
      <c r="R37" s="82">
        <f>SUM(R35:T36)</f>
        <v>-1.4226301658220419E-2</v>
      </c>
      <c r="S37" s="82"/>
      <c r="T37" s="176"/>
      <c r="U37" s="84"/>
      <c r="V37" s="175"/>
      <c r="W37" s="82">
        <f>SUM(W35:Y36)</f>
        <v>1.2899990081787109</v>
      </c>
      <c r="X37" s="82"/>
      <c r="Y37" s="82"/>
      <c r="Z37" s="82">
        <f>SUM(Z35:AB36)</f>
        <v>2.0051799644092261E-2</v>
      </c>
      <c r="AA37" s="82"/>
      <c r="AB37" s="176"/>
      <c r="AC37" s="84"/>
      <c r="AD37" s="175"/>
      <c r="AE37" s="82">
        <f>SUM(AE35:AG36)</f>
        <v>-2.4000167846679688E-2</v>
      </c>
      <c r="AF37" s="82"/>
      <c r="AG37" s="82"/>
      <c r="AH37" s="82">
        <f>SUM(AH35:AJ36)</f>
        <v>-1.3259761143455395E-4</v>
      </c>
      <c r="AI37" s="82"/>
      <c r="AJ37" s="176"/>
      <c r="AK37" s="84"/>
      <c r="AL37" s="175"/>
      <c r="AM37" s="82">
        <f>SUM(AM35:AO36)</f>
        <v>0.22999954223632813</v>
      </c>
      <c r="AN37" s="82"/>
      <c r="AO37" s="82"/>
      <c r="AP37" s="82">
        <f>SUM(AP35:AR36)</f>
        <v>3.7704846059410935E-3</v>
      </c>
      <c r="AQ37" s="82"/>
      <c r="AR37" s="176"/>
      <c r="AS37" s="84"/>
      <c r="AT37" s="175"/>
      <c r="AU37" s="82">
        <f>SUM(AU35:AW36)</f>
        <v>-0.53000068664550781</v>
      </c>
      <c r="AV37" s="82"/>
      <c r="AW37" s="82"/>
      <c r="AX37" s="82">
        <f>SUM(AX35:AZ36)</f>
        <v>-5.1707384834127901E-3</v>
      </c>
      <c r="AY37" s="82"/>
      <c r="AZ37" s="176"/>
    </row>
    <row r="38" spans="1:52" x14ac:dyDescent="0.2">
      <c r="A38" s="156" t="s">
        <v>135</v>
      </c>
      <c r="B38" s="157"/>
      <c r="C38" s="157"/>
      <c r="D38" s="157"/>
      <c r="E38" s="158"/>
      <c r="F38" s="158"/>
      <c r="G38" s="158"/>
      <c r="H38" s="158"/>
      <c r="I38" s="158"/>
      <c r="J38" s="158"/>
      <c r="K38" s="158"/>
      <c r="L38" s="159"/>
      <c r="M38" s="160"/>
      <c r="N38" s="161"/>
      <c r="O38" s="162"/>
      <c r="P38" s="162"/>
      <c r="Q38" s="162"/>
      <c r="R38" s="162"/>
      <c r="S38" s="162"/>
      <c r="T38" s="163"/>
      <c r="U38" s="160"/>
      <c r="V38" s="161"/>
      <c r="W38" s="162"/>
      <c r="X38" s="162"/>
      <c r="Y38" s="162"/>
      <c r="Z38" s="162"/>
      <c r="AA38" s="162"/>
      <c r="AB38" s="163"/>
      <c r="AC38" s="160"/>
      <c r="AD38" s="161"/>
      <c r="AE38" s="162"/>
      <c r="AF38" s="162"/>
      <c r="AG38" s="162"/>
      <c r="AH38" s="162"/>
      <c r="AI38" s="162"/>
      <c r="AJ38" s="163"/>
      <c r="AK38" s="160"/>
      <c r="AL38" s="161"/>
      <c r="AM38" s="162"/>
      <c r="AN38" s="162"/>
      <c r="AO38" s="162"/>
      <c r="AP38" s="162"/>
      <c r="AQ38" s="162"/>
      <c r="AR38" s="163"/>
      <c r="AS38" s="160"/>
      <c r="AT38" s="161"/>
      <c r="AU38" s="162"/>
      <c r="AV38" s="162"/>
      <c r="AW38" s="162"/>
      <c r="AX38" s="162"/>
      <c r="AY38" s="162"/>
      <c r="AZ38" s="163"/>
    </row>
    <row r="39" spans="1:52" x14ac:dyDescent="0.2">
      <c r="A39" s="168" t="s">
        <v>136</v>
      </c>
      <c r="B39" s="169"/>
      <c r="C39" s="169"/>
      <c r="D39" s="169"/>
      <c r="E39" s="17"/>
      <c r="F39" s="17"/>
      <c r="G39" s="17"/>
      <c r="H39" s="17"/>
      <c r="I39" s="17"/>
      <c r="J39" s="17"/>
      <c r="K39" s="17"/>
      <c r="L39" s="3"/>
      <c r="M39" s="166">
        <f>M8</f>
        <v>227.5912812202051</v>
      </c>
      <c r="N39" s="167"/>
      <c r="O39" s="164">
        <f>O8</f>
        <v>3.9000000953674316</v>
      </c>
      <c r="P39" s="164"/>
      <c r="Q39" s="164"/>
      <c r="R39" s="164">
        <f>Q8</f>
        <v>1.5</v>
      </c>
      <c r="S39" s="164"/>
      <c r="T39" s="165"/>
      <c r="U39" s="166">
        <f>U8</f>
        <v>256.78045143567476</v>
      </c>
      <c r="V39" s="167"/>
      <c r="W39" s="164">
        <f>W8</f>
        <v>4.2199997901916504</v>
      </c>
      <c r="X39" s="164"/>
      <c r="Y39" s="164"/>
      <c r="Z39" s="164">
        <f>Y8</f>
        <v>2</v>
      </c>
      <c r="AA39" s="164"/>
      <c r="AB39" s="165"/>
      <c r="AC39" s="166">
        <f>AC8</f>
        <v>263.25768407522526</v>
      </c>
      <c r="AD39" s="167"/>
      <c r="AE39" s="164">
        <f>AE8</f>
        <v>4.3499999046325684</v>
      </c>
      <c r="AF39" s="164"/>
      <c r="AG39" s="164"/>
      <c r="AH39" s="164">
        <f>AG8</f>
        <v>2</v>
      </c>
      <c r="AI39" s="164"/>
      <c r="AJ39" s="165"/>
      <c r="AK39" s="166">
        <f>AK8</f>
        <v>260.00115848742064</v>
      </c>
      <c r="AL39" s="167"/>
      <c r="AM39" s="164">
        <f>AM8</f>
        <v>4.3299999237060547</v>
      </c>
      <c r="AN39" s="164"/>
      <c r="AO39" s="164"/>
      <c r="AP39" s="164">
        <f>AO8</f>
        <v>1.8999999761581421</v>
      </c>
      <c r="AQ39" s="164"/>
      <c r="AR39" s="165"/>
      <c r="AS39" s="166">
        <f>AS8</f>
        <v>287.87541986494375</v>
      </c>
      <c r="AT39" s="167"/>
      <c r="AU39" s="164">
        <f>AU8</f>
        <v>4.5999999046325684</v>
      </c>
      <c r="AV39" s="164"/>
      <c r="AW39" s="164"/>
      <c r="AX39" s="164">
        <f>AW8</f>
        <v>2.5</v>
      </c>
      <c r="AY39" s="164"/>
      <c r="AZ39" s="165"/>
    </row>
    <row r="40" spans="1:52" x14ac:dyDescent="0.2">
      <c r="A40" s="168" t="s">
        <v>137</v>
      </c>
      <c r="B40" s="169"/>
      <c r="C40" s="169"/>
      <c r="D40" s="169"/>
      <c r="E40" s="17">
        <v>47.3</v>
      </c>
      <c r="F40" s="17">
        <v>0.3</v>
      </c>
      <c r="G40" s="17">
        <v>48.7</v>
      </c>
      <c r="H40" s="17">
        <v>50</v>
      </c>
      <c r="I40" s="17"/>
      <c r="J40" s="17"/>
      <c r="K40" s="17"/>
      <c r="L40" s="3"/>
      <c r="M40" s="198">
        <f>IF(OR(M25=0,S8=0),0,ABS(1000*O40/(SQRT(3)*M25*S8)))</f>
        <v>0</v>
      </c>
      <c r="N40" s="199"/>
      <c r="O40" s="200">
        <v>0</v>
      </c>
      <c r="P40" s="200"/>
      <c r="Q40" s="200"/>
      <c r="R40" s="48">
        <f>-ABS(O40)*TAN(ACOS(S8))</f>
        <v>0</v>
      </c>
      <c r="S40" s="48"/>
      <c r="T40" s="170"/>
      <c r="U40" s="198">
        <f>IF(OR(U25=0,AA8=0),0,ABS(1000*W40/(SQRT(3)*U25*AA8)))</f>
        <v>0</v>
      </c>
      <c r="V40" s="199"/>
      <c r="W40" s="200">
        <v>0</v>
      </c>
      <c r="X40" s="200"/>
      <c r="Y40" s="200"/>
      <c r="Z40" s="48">
        <f>-ABS(W40)*TAN(ACOS(AA8))</f>
        <v>0</v>
      </c>
      <c r="AA40" s="48"/>
      <c r="AB40" s="170"/>
      <c r="AC40" s="198">
        <f>IF(OR(AC25=0,AI8=0),0,ABS(1000*AE40/(SQRT(3)*AC25*AI8)))</f>
        <v>0</v>
      </c>
      <c r="AD40" s="199"/>
      <c r="AE40" s="200">
        <v>0</v>
      </c>
      <c r="AF40" s="200"/>
      <c r="AG40" s="200"/>
      <c r="AH40" s="48">
        <f>-ABS(AE40)*TAN(ACOS(AI8))</f>
        <v>0</v>
      </c>
      <c r="AI40" s="48"/>
      <c r="AJ40" s="170"/>
      <c r="AK40" s="198">
        <f>IF(OR(AK25=0,AQ8=0),0,ABS(1000*AM40/(SQRT(3)*AK25*AQ8)))</f>
        <v>0</v>
      </c>
      <c r="AL40" s="199"/>
      <c r="AM40" s="200">
        <v>0</v>
      </c>
      <c r="AN40" s="200"/>
      <c r="AO40" s="200"/>
      <c r="AP40" s="48">
        <f>-ABS(AM40)*TAN(ACOS(AQ8))</f>
        <v>0</v>
      </c>
      <c r="AQ40" s="48"/>
      <c r="AR40" s="170"/>
      <c r="AS40" s="198">
        <f>IF(OR(AS25=0,AY8=0),0,ABS(1000*AU40/(SQRT(3)*AS25*AY8)))</f>
        <v>0</v>
      </c>
      <c r="AT40" s="199"/>
      <c r="AU40" s="200">
        <v>0</v>
      </c>
      <c r="AV40" s="200"/>
      <c r="AW40" s="200"/>
      <c r="AX40" s="48">
        <f>-ABS(AU40)*TAN(ACOS(AY8))</f>
        <v>0</v>
      </c>
      <c r="AY40" s="48"/>
      <c r="AZ40" s="170"/>
    </row>
    <row r="41" spans="1:52" x14ac:dyDescent="0.2">
      <c r="A41" s="168" t="s">
        <v>138</v>
      </c>
      <c r="B41" s="169"/>
      <c r="C41" s="169"/>
      <c r="D41" s="169"/>
      <c r="E41" s="17">
        <v>47.3</v>
      </c>
      <c r="F41" s="17">
        <v>0.3</v>
      </c>
      <c r="G41" s="17">
        <v>48.7</v>
      </c>
      <c r="H41" s="17">
        <v>50</v>
      </c>
      <c r="I41" s="17"/>
      <c r="J41" s="17"/>
      <c r="K41" s="17"/>
      <c r="L41" s="3"/>
      <c r="M41" s="198">
        <f>IF(OR(M25=0,S8=0),0,ABS(1000*O41/(SQRT(3)*M25*S8)))</f>
        <v>0</v>
      </c>
      <c r="N41" s="199"/>
      <c r="O41" s="200">
        <v>0</v>
      </c>
      <c r="P41" s="200"/>
      <c r="Q41" s="200"/>
      <c r="R41" s="48">
        <f>-ABS(O41)*TAN(ACOS(S8))</f>
        <v>0</v>
      </c>
      <c r="S41" s="48"/>
      <c r="T41" s="170"/>
      <c r="U41" s="198">
        <f>IF(OR(U25=0,AA8=0),0,ABS(1000*W41/(SQRT(3)*U25*AA8)))</f>
        <v>0</v>
      </c>
      <c r="V41" s="199"/>
      <c r="W41" s="200">
        <v>0</v>
      </c>
      <c r="X41" s="200"/>
      <c r="Y41" s="200"/>
      <c r="Z41" s="48">
        <f>-ABS(W41)*TAN(ACOS(AA8))</f>
        <v>0</v>
      </c>
      <c r="AA41" s="48"/>
      <c r="AB41" s="170"/>
      <c r="AC41" s="198">
        <f>IF(OR(AC25=0,AI8=0),0,ABS(1000*AE41/(SQRT(3)*AC25*AI8)))</f>
        <v>0</v>
      </c>
      <c r="AD41" s="199"/>
      <c r="AE41" s="200">
        <v>0</v>
      </c>
      <c r="AF41" s="200"/>
      <c r="AG41" s="200"/>
      <c r="AH41" s="48">
        <f>-ABS(AE41)*TAN(ACOS(AI8))</f>
        <v>0</v>
      </c>
      <c r="AI41" s="48"/>
      <c r="AJ41" s="170"/>
      <c r="AK41" s="198">
        <f>IF(OR(AK25=0,AQ8=0),0,ABS(1000*AM41/(SQRT(3)*AK25*AQ8)))</f>
        <v>0</v>
      </c>
      <c r="AL41" s="199"/>
      <c r="AM41" s="200">
        <v>0</v>
      </c>
      <c r="AN41" s="200"/>
      <c r="AO41" s="200"/>
      <c r="AP41" s="48">
        <f>-ABS(AM41)*TAN(ACOS(AQ8))</f>
        <v>0</v>
      </c>
      <c r="AQ41" s="48"/>
      <c r="AR41" s="170"/>
      <c r="AS41" s="198">
        <f>IF(OR(AS25=0,AY8=0),0,ABS(1000*AU41/(SQRT(3)*AS25*AY8)))</f>
        <v>0</v>
      </c>
      <c r="AT41" s="199"/>
      <c r="AU41" s="200">
        <v>0</v>
      </c>
      <c r="AV41" s="200"/>
      <c r="AW41" s="200"/>
      <c r="AX41" s="48">
        <f>-ABS(AU41)*TAN(ACOS(AY8))</f>
        <v>0</v>
      </c>
      <c r="AY41" s="48"/>
      <c r="AZ41" s="170"/>
    </row>
    <row r="42" spans="1:52" x14ac:dyDescent="0.2">
      <c r="A42" s="168" t="s">
        <v>139</v>
      </c>
      <c r="B42" s="169"/>
      <c r="C42" s="169"/>
      <c r="D42" s="169"/>
      <c r="E42" s="17">
        <v>48</v>
      </c>
      <c r="F42" s="17">
        <v>0.3</v>
      </c>
      <c r="G42" s="17">
        <v>48.9</v>
      </c>
      <c r="H42" s="17">
        <v>30</v>
      </c>
      <c r="I42" s="17"/>
      <c r="J42" s="17"/>
      <c r="K42" s="17"/>
      <c r="L42" s="3"/>
      <c r="M42" s="198">
        <f>IF(OR(M25=0,S8=0),0,ABS(1000*O42/(SQRT(3)*M25*S8)))</f>
        <v>187.61690556310273</v>
      </c>
      <c r="N42" s="199"/>
      <c r="O42" s="200">
        <v>-3.2149999141693115</v>
      </c>
      <c r="P42" s="200"/>
      <c r="Q42" s="200"/>
      <c r="R42" s="48">
        <f>-ABS(O42)*TAN(ACOS(S8))</f>
        <v>-1.2365383982893521</v>
      </c>
      <c r="S42" s="48"/>
      <c r="T42" s="170"/>
      <c r="U42" s="198">
        <f>IF(OR(U25=0,AA8=0),0,ABS(1000*W42/(SQRT(3)*U25*AA8)))</f>
        <v>189.48208212931692</v>
      </c>
      <c r="V42" s="199"/>
      <c r="W42" s="200">
        <v>-3.1140000820159912</v>
      </c>
      <c r="X42" s="200"/>
      <c r="Y42" s="200"/>
      <c r="Z42" s="48">
        <f>-ABS(W42)*TAN(ACOS(AA8))</f>
        <v>-1.475829496131122</v>
      </c>
      <c r="AA42" s="48"/>
      <c r="AB42" s="170"/>
      <c r="AC42" s="198">
        <f>IF(OR(AC25=0,AI8=0),0,ABS(1000*AE42/(SQRT(3)*AC25*AI8)))</f>
        <v>186.39854359610962</v>
      </c>
      <c r="AD42" s="199"/>
      <c r="AE42" s="200">
        <v>-3.0799999237060547</v>
      </c>
      <c r="AF42" s="200"/>
      <c r="AG42" s="200"/>
      <c r="AH42" s="48">
        <f>-ABS(AE42)*TAN(ACOS(AI8))</f>
        <v>-1.4160919499910716</v>
      </c>
      <c r="AI42" s="48"/>
      <c r="AJ42" s="170"/>
      <c r="AK42" s="198">
        <f>IF(OR(AK25=0,AQ8=0),0,ABS(1000*AM42/(SQRT(3)*AK25*AQ8)))</f>
        <v>184.34262200084467</v>
      </c>
      <c r="AL42" s="199"/>
      <c r="AM42" s="200">
        <v>-3.0699999332427979</v>
      </c>
      <c r="AN42" s="200"/>
      <c r="AO42" s="200"/>
      <c r="AP42" s="48">
        <f>-ABS(AM42)*TAN(ACOS(AQ8))</f>
        <v>-1.3471131415111743</v>
      </c>
      <c r="AQ42" s="48"/>
      <c r="AR42" s="170"/>
      <c r="AS42" s="198">
        <f>IF(OR(AS25=0,AY8=0),0,ABS(1000*AU42/(SQRT(3)*AS25*AY8)))</f>
        <v>201.13730756181002</v>
      </c>
      <c r="AT42" s="199"/>
      <c r="AU42" s="200">
        <v>-3.2139999866485596</v>
      </c>
      <c r="AV42" s="200"/>
      <c r="AW42" s="200"/>
      <c r="AX42" s="48">
        <f>-ABS(AU42)*TAN(ACOS(AY8))</f>
        <v>-1.7467391593920487</v>
      </c>
      <c r="AY42" s="48"/>
      <c r="AZ42" s="170"/>
    </row>
    <row r="43" spans="1:52" x14ac:dyDescent="0.2">
      <c r="A43" s="168" t="s">
        <v>140</v>
      </c>
      <c r="B43" s="169"/>
      <c r="C43" s="169"/>
      <c r="D43" s="169"/>
      <c r="E43" s="17"/>
      <c r="F43" s="17"/>
      <c r="G43" s="17"/>
      <c r="H43" s="17"/>
      <c r="I43" s="17"/>
      <c r="J43" s="17"/>
      <c r="K43" s="17"/>
      <c r="L43" s="3"/>
      <c r="M43" s="198">
        <f>IF(OR(M25=0,S8=0),0,ABS(1000*O43/(SQRT(3)*M25*S8)))</f>
        <v>50.828717756535056</v>
      </c>
      <c r="N43" s="199"/>
      <c r="O43" s="200">
        <v>-0.87099999189376831</v>
      </c>
      <c r="P43" s="200"/>
      <c r="Q43" s="200"/>
      <c r="R43" s="48">
        <f>-ABS(O43)*TAN(ACOS(S8))</f>
        <v>-0.33499998869040082</v>
      </c>
      <c r="S43" s="48"/>
      <c r="T43" s="170"/>
      <c r="U43" s="198">
        <f>IF(OR(U25=0,AA8=0),0,ABS(1000*W43/(SQRT(3)*U25*AA8)))</f>
        <v>51.903728002073414</v>
      </c>
      <c r="V43" s="199"/>
      <c r="W43" s="200">
        <v>-0.8529999852180481</v>
      </c>
      <c r="X43" s="200"/>
      <c r="Y43" s="200"/>
      <c r="Z43" s="48">
        <f>-ABS(W43)*TAN(ACOS(AA8))</f>
        <v>-0.40426541593705129</v>
      </c>
      <c r="AA43" s="48"/>
      <c r="AB43" s="170"/>
      <c r="AC43" s="198">
        <f>IF(OR(AC25=0,AI8=0),0,ABS(1000*AE43/(SQRT(3)*AC25*AI8)))</f>
        <v>51.501677459037573</v>
      </c>
      <c r="AD43" s="199"/>
      <c r="AE43" s="200">
        <v>-0.85100001096725464</v>
      </c>
      <c r="AF43" s="200"/>
      <c r="AG43" s="200"/>
      <c r="AH43" s="48">
        <f>-ABS(AE43)*TAN(ACOS(AI8))</f>
        <v>-0.39126438143641112</v>
      </c>
      <c r="AI43" s="48"/>
      <c r="AJ43" s="170"/>
      <c r="AK43" s="198">
        <f>IF(OR(AK25=0,AQ8=0),0,ABS(1000*AM43/(SQRT(3)*AK25*AQ8)))</f>
        <v>51.159582087421683</v>
      </c>
      <c r="AL43" s="199"/>
      <c r="AM43" s="200">
        <v>-0.85199999809265137</v>
      </c>
      <c r="AN43" s="200"/>
      <c r="AO43" s="200"/>
      <c r="AP43" s="48">
        <f>-ABS(AM43)*TAN(ACOS(AQ8))</f>
        <v>-0.37385681399209808</v>
      </c>
      <c r="AQ43" s="48"/>
      <c r="AR43" s="170"/>
      <c r="AS43" s="198">
        <f>IF(OR(AS25=0,AY8=0),0,ABS(1000*AU43/(SQRT(3)*AS25*AY8)))</f>
        <v>54.446004749472536</v>
      </c>
      <c r="AT43" s="199"/>
      <c r="AU43" s="200">
        <v>-0.87000000476837158</v>
      </c>
      <c r="AV43" s="200"/>
      <c r="AW43" s="200"/>
      <c r="AX43" s="48">
        <f>-ABS(AU43)*TAN(ACOS(AY8))</f>
        <v>-0.47282609935068237</v>
      </c>
      <c r="AY43" s="48"/>
      <c r="AZ43" s="170"/>
    </row>
    <row r="44" spans="1:52" x14ac:dyDescent="0.2">
      <c r="A44" s="168" t="s">
        <v>141</v>
      </c>
      <c r="B44" s="169"/>
      <c r="C44" s="169"/>
      <c r="D44" s="169"/>
      <c r="E44" s="17"/>
      <c r="F44" s="17"/>
      <c r="G44" s="17"/>
      <c r="H44" s="17"/>
      <c r="I44" s="17"/>
      <c r="J44" s="17"/>
      <c r="K44" s="17"/>
      <c r="L44" s="3"/>
      <c r="M44" s="198">
        <f>IF(OR(M25=0,S8=0),0,ABS(1000*O44/(SQRT(3)*M25*S8)))</f>
        <v>5.8356740119199606E-2</v>
      </c>
      <c r="N44" s="199"/>
      <c r="O44" s="200">
        <v>-1.0000000474974513E-3</v>
      </c>
      <c r="P44" s="200"/>
      <c r="Q44" s="200"/>
      <c r="R44" s="48">
        <f>-ABS(O44)*TAN(ACOS(S8))</f>
        <v>-3.8461539347856255E-4</v>
      </c>
      <c r="S44" s="48"/>
      <c r="T44" s="170"/>
      <c r="U44" s="198">
        <f>IF(OR(U25=0,AA8=0),0,ABS(1000*W44/(SQRT(3)*U25*AA8)))</f>
        <v>6.0848454122892297E-2</v>
      </c>
      <c r="V44" s="199"/>
      <c r="W44" s="200">
        <v>-1.0000000474974513E-3</v>
      </c>
      <c r="X44" s="200"/>
      <c r="Y44" s="200"/>
      <c r="Z44" s="48">
        <f>-ABS(W44)*TAN(ACOS(AA8))</f>
        <v>-4.7393369536259471E-4</v>
      </c>
      <c r="AA44" s="48"/>
      <c r="AB44" s="170"/>
      <c r="AC44" s="198">
        <f>IF(OR(AC25=0,AI8=0),0,ABS(1000*AE44/(SQRT(3)*AC25*AI8)))</f>
        <v>6.0519012034675176E-2</v>
      </c>
      <c r="AD44" s="199"/>
      <c r="AE44" s="200">
        <v>-1.0000000474974513E-3</v>
      </c>
      <c r="AF44" s="200"/>
      <c r="AG44" s="200"/>
      <c r="AH44" s="48">
        <f>-ABS(AE44)*TAN(ACOS(AI8))</f>
        <v>-4.5977014686023E-4</v>
      </c>
      <c r="AI44" s="48"/>
      <c r="AJ44" s="170"/>
      <c r="AK44" s="198">
        <f>IF(OR(AK25=0,AQ8=0),0,ABS(1000*AM44/(SQRT(3)*AK25*AQ8)))</f>
        <v>6.004646083556453E-2</v>
      </c>
      <c r="AL44" s="199"/>
      <c r="AM44" s="200">
        <v>-1.0000000474974513E-3</v>
      </c>
      <c r="AN44" s="200"/>
      <c r="AO44" s="200"/>
      <c r="AP44" s="48">
        <f>-ABS(AM44)*TAN(ACOS(AQ8))</f>
        <v>-4.3879909927967928E-4</v>
      </c>
      <c r="AQ44" s="48"/>
      <c r="AR44" s="170"/>
      <c r="AS44" s="198">
        <f>IF(OR(AS25=0,AY8=0),0,ABS(1000*AU44/(SQRT(3)*AS25*AY8)))</f>
        <v>6.2581617284030569E-2</v>
      </c>
      <c r="AT44" s="199"/>
      <c r="AU44" s="200">
        <v>-1.0000000474974513E-3</v>
      </c>
      <c r="AV44" s="200"/>
      <c r="AW44" s="200"/>
      <c r="AX44" s="48">
        <f>-ABS(AU44)*TAN(ACOS(AY8))</f>
        <v>-5.434782979508167E-4</v>
      </c>
      <c r="AY44" s="48"/>
      <c r="AZ44" s="170"/>
    </row>
    <row r="45" spans="1:52" ht="13.5" thickBot="1" x14ac:dyDescent="0.25">
      <c r="A45" s="171" t="s">
        <v>142</v>
      </c>
      <c r="B45" s="172"/>
      <c r="C45" s="172"/>
      <c r="D45" s="172"/>
      <c r="E45" s="173"/>
      <c r="F45" s="173"/>
      <c r="G45" s="173"/>
      <c r="H45" s="173"/>
      <c r="I45" s="173"/>
      <c r="J45" s="173"/>
      <c r="K45" s="173"/>
      <c r="L45" s="174"/>
      <c r="M45" s="84"/>
      <c r="N45" s="175"/>
      <c r="O45" s="82">
        <f>SUM(O39:Q44)</f>
        <v>-0.18699981074314564</v>
      </c>
      <c r="P45" s="82"/>
      <c r="Q45" s="82"/>
      <c r="R45" s="82">
        <f>SUM(R39:T44)</f>
        <v>-7.1923002373231459E-2</v>
      </c>
      <c r="S45" s="82"/>
      <c r="T45" s="176"/>
      <c r="U45" s="84"/>
      <c r="V45" s="175"/>
      <c r="W45" s="82">
        <f>SUM(W39:Y44)</f>
        <v>0.25199972291011363</v>
      </c>
      <c r="X45" s="82"/>
      <c r="Y45" s="82"/>
      <c r="Z45" s="82">
        <f>SUM(Z39:AB44)</f>
        <v>0.1194311542364641</v>
      </c>
      <c r="AA45" s="82"/>
      <c r="AB45" s="176"/>
      <c r="AC45" s="84"/>
      <c r="AD45" s="175"/>
      <c r="AE45" s="82">
        <f>SUM(AE39:AG44)</f>
        <v>0.41799996991176158</v>
      </c>
      <c r="AF45" s="82"/>
      <c r="AG45" s="82"/>
      <c r="AH45" s="82">
        <f>SUM(AH39:AJ44)</f>
        <v>0.19218389842565708</v>
      </c>
      <c r="AI45" s="82"/>
      <c r="AJ45" s="176"/>
      <c r="AK45" s="84"/>
      <c r="AL45" s="175"/>
      <c r="AM45" s="82">
        <f>SUM(AM39:AO44)</f>
        <v>0.40699999232310802</v>
      </c>
      <c r="AN45" s="82"/>
      <c r="AO45" s="82"/>
      <c r="AP45" s="82">
        <f>SUM(AP39:AR44)</f>
        <v>0.17859122155558999</v>
      </c>
      <c r="AQ45" s="82"/>
      <c r="AR45" s="176"/>
      <c r="AS45" s="84"/>
      <c r="AT45" s="175"/>
      <c r="AU45" s="82">
        <f>SUM(AU39:AW44)</f>
        <v>0.51499991316813976</v>
      </c>
      <c r="AV45" s="82"/>
      <c r="AW45" s="82"/>
      <c r="AX45" s="82">
        <f>SUM(AX39:AZ44)</f>
        <v>0.2798912629593181</v>
      </c>
      <c r="AY45" s="82"/>
      <c r="AZ45" s="176"/>
    </row>
    <row r="46" spans="1:52" x14ac:dyDescent="0.2">
      <c r="A46" s="156" t="s">
        <v>143</v>
      </c>
      <c r="B46" s="157"/>
      <c r="C46" s="157"/>
      <c r="D46" s="157"/>
      <c r="E46" s="158"/>
      <c r="F46" s="158"/>
      <c r="G46" s="158"/>
      <c r="H46" s="158"/>
      <c r="I46" s="158"/>
      <c r="J46" s="158"/>
      <c r="K46" s="158"/>
      <c r="L46" s="159"/>
      <c r="M46" s="160"/>
      <c r="N46" s="161"/>
      <c r="O46" s="162"/>
      <c r="P46" s="162"/>
      <c r="Q46" s="162"/>
      <c r="R46" s="162"/>
      <c r="S46" s="162"/>
      <c r="T46" s="163"/>
      <c r="U46" s="160"/>
      <c r="V46" s="161"/>
      <c r="W46" s="162"/>
      <c r="X46" s="162"/>
      <c r="Y46" s="162"/>
      <c r="Z46" s="162"/>
      <c r="AA46" s="162"/>
      <c r="AB46" s="163"/>
      <c r="AC46" s="160"/>
      <c r="AD46" s="161"/>
      <c r="AE46" s="162"/>
      <c r="AF46" s="162"/>
      <c r="AG46" s="162"/>
      <c r="AH46" s="162"/>
      <c r="AI46" s="162"/>
      <c r="AJ46" s="163"/>
      <c r="AK46" s="160"/>
      <c r="AL46" s="161"/>
      <c r="AM46" s="162"/>
      <c r="AN46" s="162"/>
      <c r="AO46" s="162"/>
      <c r="AP46" s="162"/>
      <c r="AQ46" s="162"/>
      <c r="AR46" s="163"/>
      <c r="AS46" s="160"/>
      <c r="AT46" s="161"/>
      <c r="AU46" s="162"/>
      <c r="AV46" s="162"/>
      <c r="AW46" s="162"/>
      <c r="AX46" s="162"/>
      <c r="AY46" s="162"/>
      <c r="AZ46" s="163"/>
    </row>
    <row r="47" spans="1:52" x14ac:dyDescent="0.2">
      <c r="A47" s="168" t="s">
        <v>144</v>
      </c>
      <c r="B47" s="169"/>
      <c r="C47" s="169"/>
      <c r="D47" s="169"/>
      <c r="E47" s="17"/>
      <c r="F47" s="17"/>
      <c r="G47" s="17"/>
      <c r="H47" s="17"/>
      <c r="I47" s="17"/>
      <c r="J47" s="17"/>
      <c r="K47" s="17"/>
      <c r="L47" s="3"/>
      <c r="M47" s="166">
        <f>M12</f>
        <v>231.72494622676231</v>
      </c>
      <c r="N47" s="167"/>
      <c r="O47" s="164">
        <f>O12</f>
        <v>3.9000000953674316</v>
      </c>
      <c r="P47" s="164"/>
      <c r="Q47" s="164"/>
      <c r="R47" s="164">
        <f>Q12</f>
        <v>1.7000000476837158</v>
      </c>
      <c r="S47" s="164"/>
      <c r="T47" s="165"/>
      <c r="U47" s="166">
        <f>U12</f>
        <v>226.71201169680472</v>
      </c>
      <c r="V47" s="167"/>
      <c r="W47" s="164">
        <f>W12</f>
        <v>3.7999999523162842</v>
      </c>
      <c r="X47" s="164"/>
      <c r="Y47" s="164"/>
      <c r="Z47" s="164">
        <f>Y12</f>
        <v>1.6000000238418579</v>
      </c>
      <c r="AA47" s="164"/>
      <c r="AB47" s="165"/>
      <c r="AC47" s="166">
        <f>AC12</f>
        <v>228.15305298652771</v>
      </c>
      <c r="AD47" s="167"/>
      <c r="AE47" s="164">
        <f>AE12</f>
        <v>3.8199999332427979</v>
      </c>
      <c r="AF47" s="164"/>
      <c r="AG47" s="164"/>
      <c r="AH47" s="164">
        <f>AG12</f>
        <v>1.6200000047683716</v>
      </c>
      <c r="AI47" s="164"/>
      <c r="AJ47" s="165"/>
      <c r="AK47" s="166">
        <f>AK12</f>
        <v>227.43234429644588</v>
      </c>
      <c r="AL47" s="167"/>
      <c r="AM47" s="164">
        <f>AM12</f>
        <v>3.809999942779541</v>
      </c>
      <c r="AN47" s="164"/>
      <c r="AO47" s="164"/>
      <c r="AP47" s="164">
        <f>AO12</f>
        <v>1.6100000143051147</v>
      </c>
      <c r="AQ47" s="164"/>
      <c r="AR47" s="165"/>
      <c r="AS47" s="166">
        <f>AS12</f>
        <v>241.75006414781822</v>
      </c>
      <c r="AT47" s="167"/>
      <c r="AU47" s="164">
        <f>AU12</f>
        <v>4.0999999046325684</v>
      </c>
      <c r="AV47" s="164"/>
      <c r="AW47" s="164"/>
      <c r="AX47" s="164">
        <f>AW12</f>
        <v>1.7000000476837158</v>
      </c>
      <c r="AY47" s="164"/>
      <c r="AZ47" s="165"/>
    </row>
    <row r="48" spans="1:52" x14ac:dyDescent="0.2">
      <c r="A48" s="168" t="s">
        <v>145</v>
      </c>
      <c r="B48" s="169"/>
      <c r="C48" s="169"/>
      <c r="D48" s="169"/>
      <c r="E48" s="17"/>
      <c r="F48" s="17"/>
      <c r="G48" s="17"/>
      <c r="H48" s="17"/>
      <c r="I48" s="17"/>
      <c r="J48" s="17"/>
      <c r="K48" s="17"/>
      <c r="L48" s="3"/>
      <c r="M48" s="198">
        <f>IF(OR(M26=0,S12=0),0,ABS(1000*O48/(SQRT(3)*M26*S12)))</f>
        <v>5.9416654247869988E-2</v>
      </c>
      <c r="N48" s="199"/>
      <c r="O48" s="200">
        <v>-1.0000000474974513E-3</v>
      </c>
      <c r="P48" s="200"/>
      <c r="Q48" s="200"/>
      <c r="R48" s="48">
        <f>-ABS(O48)*TAN(ACOS(S12))</f>
        <v>-4.3589745816896515E-4</v>
      </c>
      <c r="S48" s="48"/>
      <c r="T48" s="170"/>
      <c r="U48" s="198">
        <f>IF(OR(U26=0,AA12=0),0,ABS(1000*W48/(SQRT(3)*U26*AA12)))</f>
        <v>5.9661059292081167E-2</v>
      </c>
      <c r="V48" s="199"/>
      <c r="W48" s="200">
        <v>-1.0000000474974513E-3</v>
      </c>
      <c r="X48" s="200"/>
      <c r="Y48" s="200"/>
      <c r="Z48" s="48">
        <f>-ABS(W48)*TAN(ACOS(AA12))</f>
        <v>-4.210526631355623E-4</v>
      </c>
      <c r="AA48" s="48"/>
      <c r="AB48" s="170"/>
      <c r="AC48" s="198">
        <f>IF(OR(AC26=0,AI12=0),0,ABS(1000*AE48/(SQRT(3)*AC26*AI12)))</f>
        <v>5.9725933981767662E-2</v>
      </c>
      <c r="AD48" s="199"/>
      <c r="AE48" s="200">
        <v>-1.0000000474974513E-3</v>
      </c>
      <c r="AF48" s="200"/>
      <c r="AG48" s="200"/>
      <c r="AH48" s="48">
        <f>-ABS(AE48)*TAN(ACOS(AI12))</f>
        <v>-4.2408379843583525E-4</v>
      </c>
      <c r="AI48" s="48"/>
      <c r="AJ48" s="170"/>
      <c r="AK48" s="198">
        <f>IF(OR(AK26=0,AQ12=0),0,ABS(1000*AM48/(SQRT(3)*AK26*AQ12)))</f>
        <v>5.969353241852858E-2</v>
      </c>
      <c r="AL48" s="199"/>
      <c r="AM48" s="200">
        <v>-1.0000000474974513E-3</v>
      </c>
      <c r="AN48" s="200"/>
      <c r="AO48" s="200"/>
      <c r="AP48" s="48">
        <f>-ABS(AM48)*TAN(ACOS(AQ12))</f>
        <v>-4.2257220864981294E-4</v>
      </c>
      <c r="AQ48" s="48"/>
      <c r="AR48" s="170"/>
      <c r="AS48" s="198">
        <f>IF(OR(AS26=0,AY12=0),0,ABS(1000*AU48/(SQRT(3)*AS26*AY12)))</f>
        <v>5.8963434452078398E-2</v>
      </c>
      <c r="AT48" s="199"/>
      <c r="AU48" s="200">
        <v>-1.0000000474974513E-3</v>
      </c>
      <c r="AV48" s="200"/>
      <c r="AW48" s="200"/>
      <c r="AX48" s="48">
        <f>-ABS(AU48)*TAN(ACOS(AY12))</f>
        <v>-4.1463418731023957E-4</v>
      </c>
      <c r="AY48" s="48"/>
      <c r="AZ48" s="170"/>
    </row>
    <row r="49" spans="1:52" x14ac:dyDescent="0.2">
      <c r="A49" s="168" t="s">
        <v>146</v>
      </c>
      <c r="B49" s="169"/>
      <c r="C49" s="169"/>
      <c r="D49" s="169"/>
      <c r="E49" s="17">
        <v>47.3</v>
      </c>
      <c r="F49" s="17">
        <v>0.3</v>
      </c>
      <c r="G49" s="17">
        <v>48.7</v>
      </c>
      <c r="H49" s="17">
        <v>50</v>
      </c>
      <c r="I49" s="17"/>
      <c r="J49" s="17"/>
      <c r="K49" s="17"/>
      <c r="L49" s="3"/>
      <c r="M49" s="198">
        <f>IF(OR(M26=0,S12=0),0,ABS(1000*O49/(SQRT(3)*M26*S12)))</f>
        <v>1.3665829854479323</v>
      </c>
      <c r="N49" s="199"/>
      <c r="O49" s="200">
        <v>-2.3000000044703484E-2</v>
      </c>
      <c r="P49" s="200"/>
      <c r="Q49" s="200"/>
      <c r="R49" s="48">
        <f>-ABS(O49)*TAN(ACOS(S12))</f>
        <v>-1.0025641081179934E-2</v>
      </c>
      <c r="S49" s="48"/>
      <c r="T49" s="170"/>
      <c r="U49" s="198">
        <f>IF(OR(U26=0,AA12=0),0,ABS(1000*W49/(SQRT(3)*U26*AA12)))</f>
        <v>1.3722043012087171</v>
      </c>
      <c r="V49" s="199"/>
      <c r="W49" s="200">
        <v>-2.3000000044703484E-2</v>
      </c>
      <c r="X49" s="200"/>
      <c r="Y49" s="200"/>
      <c r="Z49" s="48">
        <f>-ABS(W49)*TAN(ACOS(AA12))</f>
        <v>-9.6842108109651218E-3</v>
      </c>
      <c r="AA49" s="48"/>
      <c r="AB49" s="170"/>
      <c r="AC49" s="198">
        <f>IF(OR(AC26=0,AI12=0),0,ABS(1000*AE49/(SQRT(3)*AC26*AI12)))</f>
        <v>1.3736964190035348</v>
      </c>
      <c r="AD49" s="199"/>
      <c r="AE49" s="200">
        <v>-2.3000000044703484E-2</v>
      </c>
      <c r="AF49" s="200"/>
      <c r="AG49" s="200"/>
      <c r="AH49" s="48">
        <f>-ABS(AE49)*TAN(ACOS(AI12))</f>
        <v>-9.7539269196955658E-3</v>
      </c>
      <c r="AI49" s="48"/>
      <c r="AJ49" s="170"/>
      <c r="AK49" s="198">
        <f>IF(OR(AK26=0,AQ12=0),0,ABS(1000*AM49/(SQRT(3)*AK26*AQ12)))</f>
        <v>1.3729511830829844</v>
      </c>
      <c r="AL49" s="199"/>
      <c r="AM49" s="200">
        <v>-2.3000000044703484E-2</v>
      </c>
      <c r="AN49" s="200"/>
      <c r="AO49" s="200"/>
      <c r="AP49" s="48">
        <f>-ABS(AM49)*TAN(ACOS(AQ12))</f>
        <v>-9.7191603562008008E-3</v>
      </c>
      <c r="AQ49" s="48"/>
      <c r="AR49" s="170"/>
      <c r="AS49" s="198">
        <f>IF(OR(AS26=0,AY12=0),0,ABS(1000*AU49/(SQRT(3)*AS26*AY12)))</f>
        <v>1.3561589306195814</v>
      </c>
      <c r="AT49" s="199"/>
      <c r="AU49" s="200">
        <v>-2.3000000044703484E-2</v>
      </c>
      <c r="AV49" s="200"/>
      <c r="AW49" s="200"/>
      <c r="AX49" s="48">
        <f>-ABS(AU49)*TAN(ACOS(AY12))</f>
        <v>-9.5365858737075804E-3</v>
      </c>
      <c r="AY49" s="48"/>
      <c r="AZ49" s="170"/>
    </row>
    <row r="50" spans="1:52" x14ac:dyDescent="0.2">
      <c r="A50" s="168" t="s">
        <v>147</v>
      </c>
      <c r="B50" s="169"/>
      <c r="C50" s="169"/>
      <c r="D50" s="169"/>
      <c r="E50" s="17">
        <v>47.3</v>
      </c>
      <c r="F50" s="17">
        <v>0.3</v>
      </c>
      <c r="G50" s="17">
        <v>48.7</v>
      </c>
      <c r="H50" s="17">
        <v>50</v>
      </c>
      <c r="I50" s="17"/>
      <c r="J50" s="17"/>
      <c r="K50" s="17"/>
      <c r="L50" s="3"/>
      <c r="M50" s="198">
        <f>IF(OR(M26=0,S12=0),0,ABS(1000*O50/(SQRT(3)*M26*S12)))</f>
        <v>4.753332007813186</v>
      </c>
      <c r="N50" s="199"/>
      <c r="O50" s="200">
        <v>-7.9999998211860657E-2</v>
      </c>
      <c r="P50" s="200"/>
      <c r="Q50" s="200"/>
      <c r="R50" s="48">
        <f>-ABS(O50)*TAN(ACOS(S12))</f>
        <v>-3.4871794217750468E-2</v>
      </c>
      <c r="S50" s="48"/>
      <c r="T50" s="170"/>
      <c r="U50" s="198">
        <f>IF(OR(U26=0,AA12=0),0,ABS(1000*W50/(SQRT(3)*U26*AA12)))</f>
        <v>13.125432349711749</v>
      </c>
      <c r="V50" s="199"/>
      <c r="W50" s="200">
        <v>-0.2199999988079071</v>
      </c>
      <c r="X50" s="200"/>
      <c r="Y50" s="200"/>
      <c r="Z50" s="48">
        <f>-ABS(W50)*TAN(ACOS(AA12))</f>
        <v>-9.2631580988125808E-2</v>
      </c>
      <c r="AA50" s="48"/>
      <c r="AB50" s="170"/>
      <c r="AC50" s="198">
        <f>IF(OR(AC26=0,AI12=0),0,ABS(1000*AE50/(SQRT(3)*AC26*AI12)))</f>
        <v>13.199430832870535</v>
      </c>
      <c r="AD50" s="199"/>
      <c r="AE50" s="200">
        <v>-0.22100000083446503</v>
      </c>
      <c r="AF50" s="200"/>
      <c r="AG50" s="200"/>
      <c r="AH50" s="48">
        <f>-ABS(AE50)*TAN(ACOS(AI12))</f>
        <v>-9.3722515356622085E-2</v>
      </c>
      <c r="AI50" s="48"/>
      <c r="AJ50" s="170"/>
      <c r="AK50" s="198">
        <f>IF(OR(AK26=0,AQ12=0),0,ABS(1000*AM50/(SQRT(3)*AK26*AQ12)))</f>
        <v>19.818251067336575</v>
      </c>
      <c r="AL50" s="199"/>
      <c r="AM50" s="200">
        <v>-0.33199998736381531</v>
      </c>
      <c r="AN50" s="200"/>
      <c r="AO50" s="200"/>
      <c r="AP50" s="48">
        <f>-ABS(AM50)*TAN(ACOS(AQ12))</f>
        <v>-0.14029396126843183</v>
      </c>
      <c r="AQ50" s="48"/>
      <c r="AR50" s="170"/>
      <c r="AS50" s="198">
        <f>IF(OR(AS26=0,AY12=0),0,ABS(1000*AU50/(SQRT(3)*AS26*AY12)))</f>
        <v>6.5449409976605555</v>
      </c>
      <c r="AT50" s="199"/>
      <c r="AU50" s="200">
        <v>-0.11100000143051147</v>
      </c>
      <c r="AV50" s="200"/>
      <c r="AW50" s="200"/>
      <c r="AX50" s="48">
        <f>-ABS(AU50)*TAN(ACOS(AY12))</f>
        <v>-4.6024393198534179E-2</v>
      </c>
      <c r="AY50" s="48"/>
      <c r="AZ50" s="170"/>
    </row>
    <row r="51" spans="1:52" x14ac:dyDescent="0.2">
      <c r="A51" s="168" t="s">
        <v>148</v>
      </c>
      <c r="B51" s="169"/>
      <c r="C51" s="169"/>
      <c r="D51" s="169"/>
      <c r="E51" s="17">
        <v>47.6</v>
      </c>
      <c r="F51" s="17">
        <v>0.3</v>
      </c>
      <c r="G51" s="17">
        <v>48.8</v>
      </c>
      <c r="H51" s="17">
        <v>35</v>
      </c>
      <c r="I51" s="17"/>
      <c r="J51" s="17"/>
      <c r="K51" s="17"/>
      <c r="L51" s="3"/>
      <c r="M51" s="198">
        <f>IF(OR(M26=0,S12=0),0,ABS(1000*O51/(SQRT(3)*M26*S12)))</f>
        <v>193.69828308124002</v>
      </c>
      <c r="N51" s="199"/>
      <c r="O51" s="200">
        <v>-3.2599999904632568</v>
      </c>
      <c r="P51" s="200"/>
      <c r="Q51" s="200"/>
      <c r="R51" s="48">
        <f>-ABS(O51)*TAN(ACOS(S12))</f>
        <v>-1.4210256419786882</v>
      </c>
      <c r="S51" s="48"/>
      <c r="T51" s="170"/>
      <c r="U51" s="198">
        <f>IF(OR(U26=0,AA12=0),0,ABS(1000*W51/(SQRT(3)*U26*AA12)))</f>
        <v>193.30182349397126</v>
      </c>
      <c r="V51" s="199"/>
      <c r="W51" s="200">
        <v>-3.2400000095367432</v>
      </c>
      <c r="X51" s="200"/>
      <c r="Y51" s="200"/>
      <c r="Z51" s="48">
        <f>-ABS(W51)*TAN(ACOS(AA12))</f>
        <v>-1.364210567778168</v>
      </c>
      <c r="AA51" s="48"/>
      <c r="AB51" s="170"/>
      <c r="AC51" s="198">
        <f>IF(OR(AC26=0,AI12=0),0,ABS(1000*AE51/(SQRT(3)*AC26*AI12)))</f>
        <v>190.58544537215229</v>
      </c>
      <c r="AD51" s="199"/>
      <c r="AE51" s="200">
        <v>-3.1909999847412109</v>
      </c>
      <c r="AF51" s="200"/>
      <c r="AG51" s="200"/>
      <c r="AH51" s="48">
        <f>-ABS(AE51)*TAN(ACOS(AI12))</f>
        <v>-1.3532513300617559</v>
      </c>
      <c r="AI51" s="48"/>
      <c r="AJ51" s="170"/>
      <c r="AK51" s="198">
        <f>IF(OR(AK26=0,AQ12=0),0,ABS(1000*AM51/(SQRT(3)*AK26*AQ12)))</f>
        <v>191.85500328353254</v>
      </c>
      <c r="AL51" s="199"/>
      <c r="AM51" s="200">
        <v>-3.2139999866485596</v>
      </c>
      <c r="AN51" s="200"/>
      <c r="AO51" s="200"/>
      <c r="AP51" s="48">
        <f>-ABS(AM51)*TAN(ACOS(AQ12))</f>
        <v>-1.3581470084500298</v>
      </c>
      <c r="AQ51" s="48"/>
      <c r="AR51" s="170"/>
      <c r="AS51" s="198">
        <f>IF(OR(AS26=0,AY12=0),0,ABS(1000*AU51/(SQRT(3)*AS26*AY12)))</f>
        <v>189.86225160467677</v>
      </c>
      <c r="AT51" s="199"/>
      <c r="AU51" s="200">
        <v>-3.2200000286102295</v>
      </c>
      <c r="AV51" s="200"/>
      <c r="AW51" s="200"/>
      <c r="AX51" s="48">
        <f>-ABS(AU51)*TAN(ACOS(AY12))</f>
        <v>-1.335122031586857</v>
      </c>
      <c r="AY51" s="48"/>
      <c r="AZ51" s="170"/>
    </row>
    <row r="52" spans="1:52" ht="13.5" thickBot="1" x14ac:dyDescent="0.25">
      <c r="A52" s="177" t="s">
        <v>149</v>
      </c>
      <c r="B52" s="178"/>
      <c r="C52" s="178"/>
      <c r="D52" s="178"/>
      <c r="E52" s="179"/>
      <c r="F52" s="179"/>
      <c r="G52" s="179"/>
      <c r="H52" s="179"/>
      <c r="I52" s="179"/>
      <c r="J52" s="179"/>
      <c r="K52" s="179"/>
      <c r="L52" s="180"/>
      <c r="M52" s="181"/>
      <c r="N52" s="182"/>
      <c r="O52" s="183">
        <f>SUM(O47:Q51)</f>
        <v>0.53600010660011321</v>
      </c>
      <c r="P52" s="183"/>
      <c r="Q52" s="183"/>
      <c r="R52" s="183">
        <f>SUM(R47:T51)</f>
        <v>0.23364107294792835</v>
      </c>
      <c r="S52" s="183"/>
      <c r="T52" s="184"/>
      <c r="U52" s="181"/>
      <c r="V52" s="182"/>
      <c r="W52" s="183">
        <f>SUM(W47:Y51)</f>
        <v>0.31599994387943298</v>
      </c>
      <c r="X52" s="183"/>
      <c r="Y52" s="183"/>
      <c r="Z52" s="183">
        <f>SUM(Z47:AB51)</f>
        <v>0.13305261160146342</v>
      </c>
      <c r="AA52" s="183"/>
      <c r="AB52" s="184"/>
      <c r="AC52" s="181"/>
      <c r="AD52" s="182"/>
      <c r="AE52" s="183">
        <f>SUM(AE47:AG51)</f>
        <v>0.38399994757492095</v>
      </c>
      <c r="AF52" s="183"/>
      <c r="AG52" s="183"/>
      <c r="AH52" s="183">
        <f>SUM(AH47:AJ51)</f>
        <v>0.16284814863186226</v>
      </c>
      <c r="AI52" s="183"/>
      <c r="AJ52" s="184"/>
      <c r="AK52" s="181"/>
      <c r="AL52" s="182"/>
      <c r="AM52" s="183">
        <f>SUM(AM47:AO51)</f>
        <v>0.2399999686749652</v>
      </c>
      <c r="AN52" s="183"/>
      <c r="AO52" s="183"/>
      <c r="AP52" s="183">
        <f>SUM(AP47:AR51)</f>
        <v>0.10141731202180271</v>
      </c>
      <c r="AQ52" s="183"/>
      <c r="AR52" s="184"/>
      <c r="AS52" s="181"/>
      <c r="AT52" s="182"/>
      <c r="AU52" s="183">
        <f>SUM(AU47:AW51)</f>
        <v>0.74499987449962646</v>
      </c>
      <c r="AV52" s="183"/>
      <c r="AW52" s="183"/>
      <c r="AX52" s="183">
        <f>SUM(AX47:AZ51)</f>
        <v>0.30890240283730686</v>
      </c>
      <c r="AY52" s="183"/>
      <c r="AZ52" s="184"/>
    </row>
    <row r="53" spans="1:52" ht="13.5" thickBot="1" x14ac:dyDescent="0.25">
      <c r="A53" s="185" t="s">
        <v>56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7"/>
      <c r="M53" s="188"/>
      <c r="N53" s="189"/>
      <c r="O53" s="190">
        <f>SUM(O31:Q32)+SUM(O35:Q36)+SUM(O39:Q44)+SUM(O47:Q51)</f>
        <v>0.51800092146731913</v>
      </c>
      <c r="P53" s="190"/>
      <c r="Q53" s="190"/>
      <c r="R53" s="190">
        <f>SUM(R31:T32)+SUM(R35:T36)+SUM(R39:T44)+SUM(R47:T51)</f>
        <v>0.15289580806790365</v>
      </c>
      <c r="S53" s="190"/>
      <c r="T53" s="191"/>
      <c r="U53" s="188"/>
      <c r="V53" s="189"/>
      <c r="W53" s="190">
        <f>SUM(W31:Y32)+SUM(W35:Y36)+SUM(W39:Y44)+SUM(W47:Y51)</f>
        <v>2.1569984613452107</v>
      </c>
      <c r="X53" s="190"/>
      <c r="Y53" s="190"/>
      <c r="Z53" s="190">
        <f>SUM(Z31:AB32)+SUM(Z35:AB36)+SUM(Z39:AB44)+SUM(Z47:AB51)</f>
        <v>0.28546528616668182</v>
      </c>
      <c r="AA53" s="190"/>
      <c r="AB53" s="191"/>
      <c r="AC53" s="188"/>
      <c r="AD53" s="189"/>
      <c r="AE53" s="190">
        <f>SUM(AE31:AG32)+SUM(AE35:AG36)+SUM(AE39:AG44)+SUM(AE47:AG51)</f>
        <v>1.96800028369762</v>
      </c>
      <c r="AF53" s="190"/>
      <c r="AG53" s="190"/>
      <c r="AH53" s="190">
        <f>SUM(AH31:AJ32)+SUM(AH35:AJ36)+SUM(AH39:AJ44)+SUM(AH47:AJ51)</f>
        <v>0.35489944944608476</v>
      </c>
      <c r="AI53" s="190"/>
      <c r="AJ53" s="191"/>
      <c r="AK53" s="188"/>
      <c r="AL53" s="189"/>
      <c r="AM53" s="190">
        <f>SUM(AM31:AO32)+SUM(AM35:AO36)+SUM(AM39:AO44)+SUM(AM47:AO51)</f>
        <v>2.466999655822292</v>
      </c>
      <c r="AN53" s="190"/>
      <c r="AO53" s="190"/>
      <c r="AP53" s="190">
        <f>SUM(AP31:AR32)+SUM(AP35:AR36)+SUM(AP39:AR44)+SUM(AP47:AR51)</f>
        <v>0.30000350946227156</v>
      </c>
      <c r="AQ53" s="190"/>
      <c r="AR53" s="191"/>
      <c r="AS53" s="188"/>
      <c r="AT53" s="189"/>
      <c r="AU53" s="190">
        <f>SUM(AU31:AW32)+SUM(AU35:AW36)+SUM(AU39:AW44)+SUM(AU47:AW51)</f>
        <v>0.7000003217253834</v>
      </c>
      <c r="AV53" s="190"/>
      <c r="AW53" s="190"/>
      <c r="AX53" s="190">
        <f>SUM(AX31:AZ32)+SUM(AX35:AZ36)+SUM(AX39:AZ44)+SUM(AX47:AZ51)</f>
        <v>0.58347064924933212</v>
      </c>
      <c r="AY53" s="190"/>
      <c r="AZ53" s="191"/>
    </row>
    <row r="54" spans="1:52" ht="13.5" thickBot="1" x14ac:dyDescent="0.25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</row>
    <row r="55" spans="1:52" ht="13.5" thickBot="1" x14ac:dyDescent="0.25">
      <c r="A55" s="195" t="s">
        <v>45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7"/>
      <c r="M55" s="192" t="s">
        <v>150</v>
      </c>
      <c r="N55" s="193"/>
      <c r="O55" s="193"/>
      <c r="P55" s="193"/>
      <c r="Q55" s="193"/>
      <c r="R55" s="193"/>
      <c r="S55" s="193"/>
      <c r="T55" s="194"/>
      <c r="U55" s="192" t="s">
        <v>151</v>
      </c>
      <c r="V55" s="193"/>
      <c r="W55" s="193"/>
      <c r="X55" s="193"/>
      <c r="Y55" s="193"/>
      <c r="Z55" s="193"/>
      <c r="AA55" s="193"/>
      <c r="AB55" s="194"/>
      <c r="AC55" s="192" t="s">
        <v>151</v>
      </c>
      <c r="AD55" s="193"/>
      <c r="AE55" s="193"/>
      <c r="AF55" s="193"/>
      <c r="AG55" s="193"/>
      <c r="AH55" s="193"/>
      <c r="AI55" s="193"/>
      <c r="AJ55" s="194"/>
      <c r="AK55" s="192" t="s">
        <v>151</v>
      </c>
      <c r="AL55" s="193"/>
      <c r="AM55" s="193"/>
      <c r="AN55" s="193"/>
      <c r="AO55" s="193"/>
      <c r="AP55" s="193"/>
      <c r="AQ55" s="193"/>
      <c r="AR55" s="194"/>
      <c r="AS55" s="192" t="s">
        <v>152</v>
      </c>
      <c r="AT55" s="193"/>
      <c r="AU55" s="193"/>
      <c r="AV55" s="193"/>
      <c r="AW55" s="193"/>
      <c r="AX55" s="193"/>
      <c r="AY55" s="193"/>
      <c r="AZ55" s="194"/>
    </row>
    <row r="59" spans="1:52" s="22" customFormat="1" x14ac:dyDescent="0.2">
      <c r="F59" s="22" t="s">
        <v>552</v>
      </c>
    </row>
    <row r="60" spans="1:52" s="22" customFormat="1" x14ac:dyDescent="0.2">
      <c r="F60" s="22" t="s">
        <v>548</v>
      </c>
      <c r="AB60" s="22" t="s">
        <v>549</v>
      </c>
    </row>
    <row r="61" spans="1:52" s="22" customFormat="1" x14ac:dyDescent="0.2"/>
    <row r="62" spans="1:52" s="22" customFormat="1" x14ac:dyDescent="0.2"/>
    <row r="63" spans="1:52" s="22" customFormat="1" x14ac:dyDescent="0.2">
      <c r="F63" s="22" t="s">
        <v>553</v>
      </c>
      <c r="AB63" s="22" t="s">
        <v>554</v>
      </c>
    </row>
  </sheetData>
  <mergeCells count="735">
    <mergeCell ref="A1:AR1"/>
    <mergeCell ref="A2:AR2"/>
    <mergeCell ref="A3:L3"/>
    <mergeCell ref="M3:T3"/>
    <mergeCell ref="U3:AB3"/>
    <mergeCell ref="AC3:AJ3"/>
    <mergeCell ref="AK3:AR3"/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Q6:R6"/>
    <mergeCell ref="S6:T6"/>
    <mergeCell ref="U6:V6"/>
    <mergeCell ref="W6:X6"/>
    <mergeCell ref="Y6:Z6"/>
    <mergeCell ref="AA6:AB6"/>
    <mergeCell ref="AS5:AT5"/>
    <mergeCell ref="AU5:AV5"/>
    <mergeCell ref="AW5:AX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S7:T7"/>
    <mergeCell ref="U7:V7"/>
    <mergeCell ref="W7:X7"/>
    <mergeCell ref="Y7:Z7"/>
    <mergeCell ref="A7:D9"/>
    <mergeCell ref="E7:F7"/>
    <mergeCell ref="G7:H7"/>
    <mergeCell ref="I7:J7"/>
    <mergeCell ref="K7:L7"/>
    <mergeCell ref="M7:N7"/>
    <mergeCell ref="AY7:AZ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AU8:AV8"/>
    <mergeCell ref="AW8:AX8"/>
    <mergeCell ref="AY8:AZ8"/>
    <mergeCell ref="E9:L9"/>
    <mergeCell ref="M9:O9"/>
    <mergeCell ref="P9:Q9"/>
    <mergeCell ref="R9:T9"/>
    <mergeCell ref="U9:W9"/>
    <mergeCell ref="X9:Y9"/>
    <mergeCell ref="Z9:AB9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AS9:AU9"/>
    <mergeCell ref="AV9:AW9"/>
    <mergeCell ref="AX9:AZ9"/>
    <mergeCell ref="E10:F10"/>
    <mergeCell ref="G10:H10"/>
    <mergeCell ref="I10:J10"/>
    <mergeCell ref="K10:L10"/>
    <mergeCell ref="M10:N10"/>
    <mergeCell ref="O10:P10"/>
    <mergeCell ref="Q10:R10"/>
    <mergeCell ref="AC9:AE9"/>
    <mergeCell ref="AF9:AG9"/>
    <mergeCell ref="AH9:AJ9"/>
    <mergeCell ref="AK9:AM9"/>
    <mergeCell ref="AN9:AO9"/>
    <mergeCell ref="AP9:AR9"/>
    <mergeCell ref="Q11:R11"/>
    <mergeCell ref="S11:T11"/>
    <mergeCell ref="U11:V11"/>
    <mergeCell ref="W11:X11"/>
    <mergeCell ref="AQ10:AR10"/>
    <mergeCell ref="AS10:AT10"/>
    <mergeCell ref="AU10:AV10"/>
    <mergeCell ref="AW10:AX10"/>
    <mergeCell ref="AY10:AZ10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W11:AX11"/>
    <mergeCell ref="AY11:AZ11"/>
    <mergeCell ref="E12:F12"/>
    <mergeCell ref="G12:H12"/>
    <mergeCell ref="I12:J12"/>
    <mergeCell ref="K12:L12"/>
    <mergeCell ref="M12:N12"/>
    <mergeCell ref="O12:P12"/>
    <mergeCell ref="Q12:R12"/>
    <mergeCell ref="S12:T12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AS12:AT12"/>
    <mergeCell ref="AU12:AV12"/>
    <mergeCell ref="AW12:AX12"/>
    <mergeCell ref="AY12:AZ12"/>
    <mergeCell ref="E13:L13"/>
    <mergeCell ref="M13:O13"/>
    <mergeCell ref="P13:Q13"/>
    <mergeCell ref="R13:T13"/>
    <mergeCell ref="U13:W13"/>
    <mergeCell ref="X13:Y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P13:AR13"/>
    <mergeCell ref="AS13:AU13"/>
    <mergeCell ref="AV13:AW13"/>
    <mergeCell ref="AX13:AZ13"/>
    <mergeCell ref="A14:D15"/>
    <mergeCell ref="E14:L14"/>
    <mergeCell ref="M14:N14"/>
    <mergeCell ref="O14:P14"/>
    <mergeCell ref="Q14:R14"/>
    <mergeCell ref="S14:T14"/>
    <mergeCell ref="Z13:AB13"/>
    <mergeCell ref="AC13:AE13"/>
    <mergeCell ref="AF13:AG13"/>
    <mergeCell ref="AH13:AJ13"/>
    <mergeCell ref="AK13:AM13"/>
    <mergeCell ref="AN13:AO13"/>
    <mergeCell ref="A11:D13"/>
    <mergeCell ref="E11:F11"/>
    <mergeCell ref="G11:H11"/>
    <mergeCell ref="I11:J11"/>
    <mergeCell ref="K11:L11"/>
    <mergeCell ref="AS14:AT14"/>
    <mergeCell ref="AU14:AV14"/>
    <mergeCell ref="AW14:AX14"/>
    <mergeCell ref="AY14:AZ14"/>
    <mergeCell ref="E15:L15"/>
    <mergeCell ref="M15:N15"/>
    <mergeCell ref="O15:P15"/>
    <mergeCell ref="Q15:R15"/>
    <mergeCell ref="S15:T15"/>
    <mergeCell ref="U15:V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U15:AV15"/>
    <mergeCell ref="AW15:AX15"/>
    <mergeCell ref="AY15:AZ15"/>
    <mergeCell ref="A16:D17"/>
    <mergeCell ref="E16:H17"/>
    <mergeCell ref="I16:L16"/>
    <mergeCell ref="M16:O16"/>
    <mergeCell ref="P16:Q16"/>
    <mergeCell ref="R16:T16"/>
    <mergeCell ref="U16:W16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AN16:AO16"/>
    <mergeCell ref="AP16:AR16"/>
    <mergeCell ref="AS16:AU16"/>
    <mergeCell ref="AV16:AW16"/>
    <mergeCell ref="AX16:AZ16"/>
    <mergeCell ref="I17:L17"/>
    <mergeCell ref="M17:O17"/>
    <mergeCell ref="P17:Q17"/>
    <mergeCell ref="R17:T17"/>
    <mergeCell ref="U17:W17"/>
    <mergeCell ref="X16:Y16"/>
    <mergeCell ref="Z16:AB16"/>
    <mergeCell ref="AC16:AE16"/>
    <mergeCell ref="AF16:AG16"/>
    <mergeCell ref="AH16:AJ16"/>
    <mergeCell ref="AK16:AM16"/>
    <mergeCell ref="AN17:AO17"/>
    <mergeCell ref="AP17:AR17"/>
    <mergeCell ref="AS17:AU17"/>
    <mergeCell ref="AV17:AW17"/>
    <mergeCell ref="AX17:AZ17"/>
    <mergeCell ref="A18:D20"/>
    <mergeCell ref="E18:H20"/>
    <mergeCell ref="I18:L18"/>
    <mergeCell ref="M18:O18"/>
    <mergeCell ref="P18:Q18"/>
    <mergeCell ref="X17:Y17"/>
    <mergeCell ref="Z17:AB17"/>
    <mergeCell ref="AC17:AE17"/>
    <mergeCell ref="AF17:AG17"/>
    <mergeCell ref="AH17:AJ17"/>
    <mergeCell ref="AK17:AM17"/>
    <mergeCell ref="AX18:AZ18"/>
    <mergeCell ref="I19:L19"/>
    <mergeCell ref="M19:O19"/>
    <mergeCell ref="P19:Q19"/>
    <mergeCell ref="R19:T19"/>
    <mergeCell ref="U19:W19"/>
    <mergeCell ref="X19:Y19"/>
    <mergeCell ref="Z19:AB19"/>
    <mergeCell ref="AC19:AE19"/>
    <mergeCell ref="AF19:AG19"/>
    <mergeCell ref="AH18:AJ18"/>
    <mergeCell ref="AK18:AM18"/>
    <mergeCell ref="AN18:AO18"/>
    <mergeCell ref="AP18:AR18"/>
    <mergeCell ref="AS18:AU18"/>
    <mergeCell ref="AV18:AW18"/>
    <mergeCell ref="R18:T18"/>
    <mergeCell ref="U18:W18"/>
    <mergeCell ref="X18:Y18"/>
    <mergeCell ref="Z18:AB18"/>
    <mergeCell ref="AC18:AE18"/>
    <mergeCell ref="AF18:AG18"/>
    <mergeCell ref="AX19:AZ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19:AJ19"/>
    <mergeCell ref="AK19:AM19"/>
    <mergeCell ref="AN19:AO19"/>
    <mergeCell ref="AP19:AR19"/>
    <mergeCell ref="AS19:AU19"/>
    <mergeCell ref="AV19:AW19"/>
    <mergeCell ref="AX20:AZ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AS22:AZ22"/>
    <mergeCell ref="AH20:AJ20"/>
    <mergeCell ref="AK20:AM20"/>
    <mergeCell ref="AN20:AO20"/>
    <mergeCell ref="AP20:AR20"/>
    <mergeCell ref="AS20:AU20"/>
    <mergeCell ref="AV20:AW20"/>
    <mergeCell ref="AK23:AR23"/>
    <mergeCell ref="AS23:AZ23"/>
    <mergeCell ref="A24:B24"/>
    <mergeCell ref="C24:D24"/>
    <mergeCell ref="E24:L24"/>
    <mergeCell ref="M24:T24"/>
    <mergeCell ref="U24:AB24"/>
    <mergeCell ref="AC24:AJ24"/>
    <mergeCell ref="AK24:AR24"/>
    <mergeCell ref="AS24:AZ24"/>
    <mergeCell ref="A23:B23"/>
    <mergeCell ref="C23:D23"/>
    <mergeCell ref="E23:L23"/>
    <mergeCell ref="M23:T23"/>
    <mergeCell ref="U23:AB23"/>
    <mergeCell ref="AC23:AJ23"/>
    <mergeCell ref="AK25:AR25"/>
    <mergeCell ref="AS25:AZ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A25:B25"/>
    <mergeCell ref="C25:D25"/>
    <mergeCell ref="E25:L25"/>
    <mergeCell ref="M25:T25"/>
    <mergeCell ref="U25:AB25"/>
    <mergeCell ref="AC25:AJ25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AS28:AT29"/>
    <mergeCell ref="AU28:AW29"/>
    <mergeCell ref="AX28:AZ29"/>
    <mergeCell ref="A30:D30"/>
    <mergeCell ref="E30:AZ30"/>
    <mergeCell ref="W28:Y29"/>
    <mergeCell ref="Z28:AB29"/>
    <mergeCell ref="AC28:AD29"/>
    <mergeCell ref="AE28:AG29"/>
    <mergeCell ref="AH28:AJ29"/>
    <mergeCell ref="AK28:AL29"/>
    <mergeCell ref="AP31:AR31"/>
    <mergeCell ref="AS31:AT31"/>
    <mergeCell ref="AU31:AW31"/>
    <mergeCell ref="AX31:AZ31"/>
    <mergeCell ref="A32:D32"/>
    <mergeCell ref="M32:N32"/>
    <mergeCell ref="O32:Q32"/>
    <mergeCell ref="R32:T32"/>
    <mergeCell ref="U32:V32"/>
    <mergeCell ref="W32:Y32"/>
    <mergeCell ref="Z31:AB31"/>
    <mergeCell ref="AC31:AD31"/>
    <mergeCell ref="AE31:AG31"/>
    <mergeCell ref="AH31:AJ31"/>
    <mergeCell ref="AK31:AL31"/>
    <mergeCell ref="AM31:AO31"/>
    <mergeCell ref="A31:D31"/>
    <mergeCell ref="M31:N31"/>
    <mergeCell ref="O31:Q31"/>
    <mergeCell ref="R31:T31"/>
    <mergeCell ref="U31:V31"/>
    <mergeCell ref="W31:Y31"/>
    <mergeCell ref="AP32:AR32"/>
    <mergeCell ref="AS32:AT32"/>
    <mergeCell ref="AU32:AW32"/>
    <mergeCell ref="AX32:AZ32"/>
    <mergeCell ref="A33:L33"/>
    <mergeCell ref="M33:N33"/>
    <mergeCell ref="O33:Q33"/>
    <mergeCell ref="R33:T33"/>
    <mergeCell ref="U33:V33"/>
    <mergeCell ref="W33:Y33"/>
    <mergeCell ref="Z32:AB32"/>
    <mergeCell ref="AC32:AD32"/>
    <mergeCell ref="AE32:AG32"/>
    <mergeCell ref="AH32:AJ32"/>
    <mergeCell ref="AK32:AL32"/>
    <mergeCell ref="AM32:AO32"/>
    <mergeCell ref="AP33:AR33"/>
    <mergeCell ref="AS33:AT33"/>
    <mergeCell ref="AU33:AW33"/>
    <mergeCell ref="AX33:AZ33"/>
    <mergeCell ref="A34:D34"/>
    <mergeCell ref="E34:AZ34"/>
    <mergeCell ref="Z33:AB33"/>
    <mergeCell ref="AC33:AD33"/>
    <mergeCell ref="AE33:AG33"/>
    <mergeCell ref="AH33:AJ33"/>
    <mergeCell ref="AK33:AL33"/>
    <mergeCell ref="AM33:AO33"/>
    <mergeCell ref="AP35:AR35"/>
    <mergeCell ref="AS35:AT35"/>
    <mergeCell ref="AU35:AW35"/>
    <mergeCell ref="AX35:AZ35"/>
    <mergeCell ref="A36:D36"/>
    <mergeCell ref="M36:N36"/>
    <mergeCell ref="O36:Q36"/>
    <mergeCell ref="R36:T36"/>
    <mergeCell ref="U36:V36"/>
    <mergeCell ref="W36:Y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O35:Q35"/>
    <mergeCell ref="R35:T35"/>
    <mergeCell ref="U35:V35"/>
    <mergeCell ref="W35:Y35"/>
    <mergeCell ref="AP36:AR36"/>
    <mergeCell ref="AS36:AT36"/>
    <mergeCell ref="AU36:AW36"/>
    <mergeCell ref="AX36:AZ36"/>
    <mergeCell ref="A37:L37"/>
    <mergeCell ref="M37:N37"/>
    <mergeCell ref="O37:Q37"/>
    <mergeCell ref="R37:T37"/>
    <mergeCell ref="U37:V37"/>
    <mergeCell ref="W37:Y37"/>
    <mergeCell ref="Z36:AB36"/>
    <mergeCell ref="AC36:AD36"/>
    <mergeCell ref="AE36:AG36"/>
    <mergeCell ref="AH36:AJ36"/>
    <mergeCell ref="AK36:AL36"/>
    <mergeCell ref="AM36:AO36"/>
    <mergeCell ref="AP37:AR37"/>
    <mergeCell ref="AS37:AT37"/>
    <mergeCell ref="AU37:AW37"/>
    <mergeCell ref="AX37:AZ37"/>
    <mergeCell ref="A38:D38"/>
    <mergeCell ref="E38:AZ38"/>
    <mergeCell ref="Z37:AB37"/>
    <mergeCell ref="AC37:AD37"/>
    <mergeCell ref="AE37:AG37"/>
    <mergeCell ref="AH37:AJ37"/>
    <mergeCell ref="AK37:AL37"/>
    <mergeCell ref="AM37:AO37"/>
    <mergeCell ref="AP39:AR39"/>
    <mergeCell ref="AS39:AT39"/>
    <mergeCell ref="AU39:AW39"/>
    <mergeCell ref="AX39:AZ39"/>
    <mergeCell ref="A40:D40"/>
    <mergeCell ref="M40:N40"/>
    <mergeCell ref="O40:Q40"/>
    <mergeCell ref="R40:T40"/>
    <mergeCell ref="U40:V40"/>
    <mergeCell ref="W40:Y40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AP40:AR40"/>
    <mergeCell ref="AS40:AT40"/>
    <mergeCell ref="AU40:AW40"/>
    <mergeCell ref="AX40:AZ40"/>
    <mergeCell ref="A41:D41"/>
    <mergeCell ref="M41:N41"/>
    <mergeCell ref="O41:Q41"/>
    <mergeCell ref="R41:T41"/>
    <mergeCell ref="U41:V41"/>
    <mergeCell ref="W41:Y41"/>
    <mergeCell ref="Z40:AB40"/>
    <mergeCell ref="AC40:AD40"/>
    <mergeCell ref="AE40:AG40"/>
    <mergeCell ref="AH40:AJ40"/>
    <mergeCell ref="AK40:AL40"/>
    <mergeCell ref="AM40:AO40"/>
    <mergeCell ref="AP41:AR41"/>
    <mergeCell ref="AS41:AT41"/>
    <mergeCell ref="AU41:AW41"/>
    <mergeCell ref="AX41:AZ41"/>
    <mergeCell ref="A42:D42"/>
    <mergeCell ref="M42:N42"/>
    <mergeCell ref="O42:Q42"/>
    <mergeCell ref="R42:T42"/>
    <mergeCell ref="U42:V42"/>
    <mergeCell ref="W42:Y42"/>
    <mergeCell ref="Z41:AB41"/>
    <mergeCell ref="AC41:AD41"/>
    <mergeCell ref="AE41:AG41"/>
    <mergeCell ref="AH41:AJ41"/>
    <mergeCell ref="AK41:AL41"/>
    <mergeCell ref="AM41:AO41"/>
    <mergeCell ref="AP42:AR42"/>
    <mergeCell ref="AS42:AT42"/>
    <mergeCell ref="AU42:AW42"/>
    <mergeCell ref="AX42:AZ42"/>
    <mergeCell ref="A43:D43"/>
    <mergeCell ref="M43:N43"/>
    <mergeCell ref="O43:Q43"/>
    <mergeCell ref="R43:T43"/>
    <mergeCell ref="U43:V43"/>
    <mergeCell ref="W43:Y43"/>
    <mergeCell ref="Z42:AB42"/>
    <mergeCell ref="AC42:AD42"/>
    <mergeCell ref="AE42:AG42"/>
    <mergeCell ref="AH42:AJ42"/>
    <mergeCell ref="AK42:AL42"/>
    <mergeCell ref="AM42:AO42"/>
    <mergeCell ref="AP43:AR43"/>
    <mergeCell ref="AS43:AT43"/>
    <mergeCell ref="AU43:AW43"/>
    <mergeCell ref="AX43:AZ43"/>
    <mergeCell ref="A44:D44"/>
    <mergeCell ref="M44:N44"/>
    <mergeCell ref="O44:Q44"/>
    <mergeCell ref="R44:T44"/>
    <mergeCell ref="U44:V44"/>
    <mergeCell ref="W44:Y44"/>
    <mergeCell ref="Z43:AB43"/>
    <mergeCell ref="AC43:AD43"/>
    <mergeCell ref="AE43:AG43"/>
    <mergeCell ref="AH43:AJ43"/>
    <mergeCell ref="AK43:AL43"/>
    <mergeCell ref="AM43:AO43"/>
    <mergeCell ref="AP44:AR44"/>
    <mergeCell ref="AS44:AT44"/>
    <mergeCell ref="AU44:AW44"/>
    <mergeCell ref="AX44:AZ44"/>
    <mergeCell ref="A45:L45"/>
    <mergeCell ref="M45:N45"/>
    <mergeCell ref="O45:Q45"/>
    <mergeCell ref="R45:T45"/>
    <mergeCell ref="U45:V45"/>
    <mergeCell ref="W45:Y45"/>
    <mergeCell ref="Z44:AB44"/>
    <mergeCell ref="AC44:AD44"/>
    <mergeCell ref="AE44:AG44"/>
    <mergeCell ref="AH44:AJ44"/>
    <mergeCell ref="AK44:AL44"/>
    <mergeCell ref="AM44:AO44"/>
    <mergeCell ref="AP45:AR45"/>
    <mergeCell ref="AS45:AT45"/>
    <mergeCell ref="AU45:AW45"/>
    <mergeCell ref="AX45:AZ45"/>
    <mergeCell ref="A46:D46"/>
    <mergeCell ref="E46:AZ46"/>
    <mergeCell ref="Z45:AB45"/>
    <mergeCell ref="AC45:AD45"/>
    <mergeCell ref="AE45:AG45"/>
    <mergeCell ref="AH45:AJ45"/>
    <mergeCell ref="AK45:AL45"/>
    <mergeCell ref="AM45:AO45"/>
    <mergeCell ref="AP47:AR47"/>
    <mergeCell ref="AS47:AT47"/>
    <mergeCell ref="AU47:AW47"/>
    <mergeCell ref="AX47:AZ47"/>
    <mergeCell ref="A48:D48"/>
    <mergeCell ref="M48:N48"/>
    <mergeCell ref="O48:Q48"/>
    <mergeCell ref="R48:T48"/>
    <mergeCell ref="U48:V48"/>
    <mergeCell ref="W48:Y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P48:AR48"/>
    <mergeCell ref="AS48:AT48"/>
    <mergeCell ref="AU48:AW48"/>
    <mergeCell ref="AX48:AZ48"/>
    <mergeCell ref="A49:D49"/>
    <mergeCell ref="M49:N49"/>
    <mergeCell ref="O49:Q49"/>
    <mergeCell ref="R49:T49"/>
    <mergeCell ref="U49:V49"/>
    <mergeCell ref="W49:Y49"/>
    <mergeCell ref="Z48:AB48"/>
    <mergeCell ref="AC48:AD48"/>
    <mergeCell ref="AE48:AG48"/>
    <mergeCell ref="AH48:AJ48"/>
    <mergeCell ref="AK48:AL48"/>
    <mergeCell ref="AM48:AO48"/>
    <mergeCell ref="AP49:AR49"/>
    <mergeCell ref="AS49:AT49"/>
    <mergeCell ref="AU49:AW49"/>
    <mergeCell ref="AX49:AZ49"/>
    <mergeCell ref="A50:D50"/>
    <mergeCell ref="M50:N50"/>
    <mergeCell ref="O50:Q50"/>
    <mergeCell ref="R50:T50"/>
    <mergeCell ref="U50:V50"/>
    <mergeCell ref="W50:Y50"/>
    <mergeCell ref="Z49:AB49"/>
    <mergeCell ref="AC49:AD49"/>
    <mergeCell ref="AE49:AG49"/>
    <mergeCell ref="AH49:AJ49"/>
    <mergeCell ref="AK49:AL49"/>
    <mergeCell ref="AM49:AO49"/>
    <mergeCell ref="AP50:AR50"/>
    <mergeCell ref="AS50:AT50"/>
    <mergeCell ref="AU50:AW50"/>
    <mergeCell ref="AX50:AZ50"/>
    <mergeCell ref="A51:D51"/>
    <mergeCell ref="M51:N51"/>
    <mergeCell ref="O51:Q51"/>
    <mergeCell ref="R51:T51"/>
    <mergeCell ref="U51:V51"/>
    <mergeCell ref="W51:Y51"/>
    <mergeCell ref="Z50:AB50"/>
    <mergeCell ref="AC50:AD50"/>
    <mergeCell ref="AE50:AG50"/>
    <mergeCell ref="AH50:AJ50"/>
    <mergeCell ref="AK50:AL50"/>
    <mergeCell ref="AM50:AO50"/>
    <mergeCell ref="AP51:AR51"/>
    <mergeCell ref="AS51:AT51"/>
    <mergeCell ref="AU51:AW51"/>
    <mergeCell ref="AX51:AZ51"/>
    <mergeCell ref="A52:L52"/>
    <mergeCell ref="M52:N52"/>
    <mergeCell ref="O52:Q52"/>
    <mergeCell ref="R52:T52"/>
    <mergeCell ref="U52:V52"/>
    <mergeCell ref="W52:Y52"/>
    <mergeCell ref="Z51:AB51"/>
    <mergeCell ref="AC51:AD51"/>
    <mergeCell ref="AE51:AG51"/>
    <mergeCell ref="AH51:AJ51"/>
    <mergeCell ref="AK51:AL51"/>
    <mergeCell ref="AM51:AO51"/>
    <mergeCell ref="AP52:AR52"/>
    <mergeCell ref="AS52:AT52"/>
    <mergeCell ref="AU52:AW52"/>
    <mergeCell ref="AX52:AZ52"/>
    <mergeCell ref="A53:L53"/>
    <mergeCell ref="M53:N53"/>
    <mergeCell ref="O53:Q53"/>
    <mergeCell ref="R53:T53"/>
    <mergeCell ref="U53:V53"/>
    <mergeCell ref="W53:Y53"/>
    <mergeCell ref="Z52:AB52"/>
    <mergeCell ref="AC52:AD52"/>
    <mergeCell ref="AE52:AG52"/>
    <mergeCell ref="AH52:AJ52"/>
    <mergeCell ref="AK52:AL52"/>
    <mergeCell ref="AM52:AO52"/>
    <mergeCell ref="AS55:AZ55"/>
    <mergeCell ref="AP53:AR53"/>
    <mergeCell ref="AS53:AT53"/>
    <mergeCell ref="AU53:AW53"/>
    <mergeCell ref="AX53:AZ53"/>
    <mergeCell ref="A54:AR54"/>
    <mergeCell ref="A55:L55"/>
    <mergeCell ref="M55:T55"/>
    <mergeCell ref="U55:AB55"/>
    <mergeCell ref="AC55:AJ55"/>
    <mergeCell ref="AK55:AR55"/>
    <mergeCell ref="Z53:AB53"/>
    <mergeCell ref="AC53:AD53"/>
    <mergeCell ref="AE53:AG53"/>
    <mergeCell ref="AH53:AJ53"/>
    <mergeCell ref="AK53:AL53"/>
    <mergeCell ref="AM53:AO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7"/>
  <sheetViews>
    <sheetView workbookViewId="0">
      <pane ySplit="3" topLeftCell="A4" activePane="bottomLeft" state="frozenSplit"/>
      <selection pane="bottomLeft" activeCell="P62" sqref="P62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485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3.2000000476837158</v>
      </c>
      <c r="C6" s="16">
        <v>1.2000000104308128E-2</v>
      </c>
      <c r="D6" s="1">
        <v>0.14399999380111694</v>
      </c>
      <c r="E6" s="33">
        <v>35</v>
      </c>
      <c r="F6" s="34"/>
      <c r="G6" s="35" t="s">
        <v>14</v>
      </c>
      <c r="H6" s="35"/>
      <c r="I6" s="36">
        <v>3.7999998778104782E-2</v>
      </c>
      <c r="J6" s="36"/>
      <c r="K6" s="36">
        <v>6.75</v>
      </c>
      <c r="L6" s="37"/>
      <c r="M6" s="38">
        <v>0</v>
      </c>
      <c r="N6" s="39"/>
      <c r="O6" s="40">
        <f>M16</f>
        <v>0.39966360697162512</v>
      </c>
      <c r="P6" s="40"/>
      <c r="Q6" s="40">
        <f>R16</f>
        <v>0.52270077825286798</v>
      </c>
      <c r="R6" s="40"/>
      <c r="S6" s="41">
        <f>IF(O6=0,0,COS(ATAN(Q6/O6)))</f>
        <v>0.6074033529115932</v>
      </c>
      <c r="T6" s="42"/>
      <c r="U6" s="43">
        <v>0</v>
      </c>
      <c r="V6" s="39"/>
      <c r="W6" s="40">
        <f>U16</f>
        <v>0.43264132996108146</v>
      </c>
      <c r="X6" s="40"/>
      <c r="Y6" s="40">
        <f>Z16</f>
        <v>0.56728056087879752</v>
      </c>
      <c r="Z6" s="40"/>
      <c r="AA6" s="41">
        <f>IF(W6=0,0,COS(ATAN(Y6/W6)))</f>
        <v>0.6064223386942138</v>
      </c>
      <c r="AB6" s="42"/>
      <c r="AC6" s="43">
        <v>0</v>
      </c>
      <c r="AD6" s="39"/>
      <c r="AE6" s="40">
        <f>AC16</f>
        <v>0.40503295918928917</v>
      </c>
      <c r="AF6" s="40"/>
      <c r="AG6" s="40">
        <f>AH16</f>
        <v>0.51704850485249776</v>
      </c>
      <c r="AH6" s="40"/>
      <c r="AI6" s="41">
        <f>IF(AE6=0,0,COS(ATAN(AG6/AE6)))</f>
        <v>0.61667294907587311</v>
      </c>
      <c r="AJ6" s="42"/>
      <c r="AK6" s="43">
        <v>0</v>
      </c>
      <c r="AL6" s="39"/>
      <c r="AM6" s="40">
        <f>AK16</f>
        <v>0.45036022748362303</v>
      </c>
      <c r="AN6" s="40"/>
      <c r="AO6" s="40">
        <f>AP16</f>
        <v>0.54861972303656148</v>
      </c>
      <c r="AP6" s="40"/>
      <c r="AQ6" s="41">
        <f>IF(AM6=0,0,COS(ATAN(AO6/AM6)))</f>
        <v>0.63449401246532844</v>
      </c>
      <c r="AR6" s="42"/>
      <c r="AS6" s="43">
        <v>0</v>
      </c>
      <c r="AT6" s="39"/>
      <c r="AU6" s="40">
        <f>AS16</f>
        <v>0.55532817308206928</v>
      </c>
      <c r="AV6" s="40"/>
      <c r="AW6" s="40">
        <f>AX16</f>
        <v>0.67758663552328768</v>
      </c>
      <c r="AX6" s="40"/>
      <c r="AY6" s="41">
        <f>IF(AU6=0,0,COS(ATAN(AW6/AU6)))</f>
        <v>0.63387967799481837</v>
      </c>
      <c r="AZ6" s="42"/>
    </row>
    <row r="7" spans="1:52" x14ac:dyDescent="0.2">
      <c r="A7" s="49"/>
      <c r="B7" s="50"/>
      <c r="C7" s="50"/>
      <c r="D7" s="51"/>
      <c r="E7" s="54">
        <v>6</v>
      </c>
      <c r="F7" s="55"/>
      <c r="G7" s="56" t="s">
        <v>14</v>
      </c>
      <c r="H7" s="56"/>
      <c r="I7" s="57">
        <f>I6</f>
        <v>3.7999998778104782E-2</v>
      </c>
      <c r="J7" s="57"/>
      <c r="K7" s="57">
        <f>K6</f>
        <v>6.75</v>
      </c>
      <c r="L7" s="58"/>
      <c r="M7" s="59">
        <v>50</v>
      </c>
      <c r="N7" s="47"/>
      <c r="O7" s="48">
        <f>SQRT(3)*M23*M7*S7/1000</f>
        <v>0.38659374371817889</v>
      </c>
      <c r="P7" s="48"/>
      <c r="Q7" s="48">
        <f>SQRT(3)*M23*M7*SIN(ACOS(S7))/1000</f>
        <v>0.37261945679153807</v>
      </c>
      <c r="R7" s="48"/>
      <c r="S7" s="44">
        <v>0.72000002861022949</v>
      </c>
      <c r="T7" s="45"/>
      <c r="U7" s="46">
        <v>55</v>
      </c>
      <c r="V7" s="47"/>
      <c r="W7" s="48">
        <f>SQRT(3)*U23*U7*AA7/1000</f>
        <v>0.4193467954463162</v>
      </c>
      <c r="X7" s="48"/>
      <c r="Y7" s="48">
        <f>SQRT(3)*U23*U7*SIN(ACOS(AA7))/1000</f>
        <v>0.41592216060882287</v>
      </c>
      <c r="Z7" s="48"/>
      <c r="AA7" s="44">
        <v>0.70999997854232788</v>
      </c>
      <c r="AB7" s="45"/>
      <c r="AC7" s="46">
        <v>50</v>
      </c>
      <c r="AD7" s="47"/>
      <c r="AE7" s="48">
        <f>SQRT(3)*AC23*AC7*AI7/1000</f>
        <v>0.39196309593584294</v>
      </c>
      <c r="AF7" s="48"/>
      <c r="AG7" s="48">
        <f>SQRT(3)*AC23*AC7*SIN(ACOS(AI7))/1000</f>
        <v>0.36696718339116791</v>
      </c>
      <c r="AH7" s="48"/>
      <c r="AI7" s="44">
        <v>0.73000001907348633</v>
      </c>
      <c r="AJ7" s="45"/>
      <c r="AK7" s="46">
        <v>55</v>
      </c>
      <c r="AL7" s="47"/>
      <c r="AM7" s="48">
        <f>SQRT(3)*AK23*AK7*AQ7/1000</f>
        <v>0.43706569296885778</v>
      </c>
      <c r="AN7" s="48"/>
      <c r="AO7" s="48">
        <f>SQRT(3)*AK23*AK7*SIN(ACOS(AQ7))/1000</f>
        <v>0.39726132276658677</v>
      </c>
      <c r="AP7" s="48"/>
      <c r="AQ7" s="44">
        <v>0.74000000953674316</v>
      </c>
      <c r="AR7" s="45"/>
      <c r="AS7" s="46">
        <v>70</v>
      </c>
      <c r="AT7" s="47"/>
      <c r="AU7" s="48">
        <f>SQRT(3)*AS23*AS7*AY7/1000</f>
        <v>0.54123124120545041</v>
      </c>
      <c r="AV7" s="48"/>
      <c r="AW7" s="48">
        <f>SQRT(3)*AS23*AS7*SIN(ACOS(AY7))/1000</f>
        <v>0.5216672395081533</v>
      </c>
      <c r="AX7" s="48"/>
      <c r="AY7" s="44">
        <v>0.72000002861022949</v>
      </c>
      <c r="AZ7" s="45"/>
    </row>
    <row r="8" spans="1:52" ht="15.75" customHeight="1" thickBot="1" x14ac:dyDescent="0.25">
      <c r="A8" s="52"/>
      <c r="B8" s="53"/>
      <c r="C8" s="53"/>
      <c r="D8" s="53"/>
      <c r="E8" s="60" t="s">
        <v>15</v>
      </c>
      <c r="F8" s="61"/>
      <c r="G8" s="61"/>
      <c r="H8" s="61"/>
      <c r="I8" s="61"/>
      <c r="J8" s="61"/>
      <c r="K8" s="61"/>
      <c r="L8" s="62"/>
      <c r="M8" s="61">
        <v>3</v>
      </c>
      <c r="N8" s="61"/>
      <c r="O8" s="61"/>
      <c r="P8" s="63" t="s">
        <v>16</v>
      </c>
      <c r="Q8" s="63"/>
      <c r="R8" s="64"/>
      <c r="S8" s="64"/>
      <c r="T8" s="65"/>
      <c r="U8" s="60">
        <v>3</v>
      </c>
      <c r="V8" s="61"/>
      <c r="W8" s="61"/>
      <c r="X8" s="63" t="s">
        <v>16</v>
      </c>
      <c r="Y8" s="63"/>
      <c r="Z8" s="64"/>
      <c r="AA8" s="64"/>
      <c r="AB8" s="65"/>
      <c r="AC8" s="60">
        <v>3</v>
      </c>
      <c r="AD8" s="61"/>
      <c r="AE8" s="61"/>
      <c r="AF8" s="63" t="s">
        <v>16</v>
      </c>
      <c r="AG8" s="63"/>
      <c r="AH8" s="64"/>
      <c r="AI8" s="64"/>
      <c r="AJ8" s="65"/>
      <c r="AK8" s="60">
        <v>3</v>
      </c>
      <c r="AL8" s="61"/>
      <c r="AM8" s="61"/>
      <c r="AN8" s="63" t="s">
        <v>16</v>
      </c>
      <c r="AO8" s="63"/>
      <c r="AP8" s="64"/>
      <c r="AQ8" s="64"/>
      <c r="AR8" s="65"/>
      <c r="AS8" s="60">
        <v>3</v>
      </c>
      <c r="AT8" s="61"/>
      <c r="AU8" s="61"/>
      <c r="AV8" s="63" t="s">
        <v>16</v>
      </c>
      <c r="AW8" s="63"/>
      <c r="AX8" s="64"/>
      <c r="AY8" s="64"/>
      <c r="AZ8" s="65"/>
    </row>
    <row r="9" spans="1:52" x14ac:dyDescent="0.2">
      <c r="A9" s="15" t="s">
        <v>17</v>
      </c>
      <c r="B9" s="18">
        <v>3.2000000476837158</v>
      </c>
      <c r="C9" s="16">
        <v>1.2000000104308128E-2</v>
      </c>
      <c r="D9" s="1">
        <v>0.14399999380111694</v>
      </c>
      <c r="E9" s="33">
        <v>35</v>
      </c>
      <c r="F9" s="34"/>
      <c r="G9" s="35" t="s">
        <v>18</v>
      </c>
      <c r="H9" s="35"/>
      <c r="I9" s="36">
        <v>3.7999998778104782E-2</v>
      </c>
      <c r="J9" s="36"/>
      <c r="K9" s="36">
        <v>6.8000001907348633</v>
      </c>
      <c r="L9" s="37"/>
      <c r="M9" s="38">
        <v>0</v>
      </c>
      <c r="N9" s="39"/>
      <c r="O9" s="40">
        <f>M17</f>
        <v>0.12235892557706958</v>
      </c>
      <c r="P9" s="40"/>
      <c r="Q9" s="40">
        <f>R17</f>
        <v>0.23000586565691358</v>
      </c>
      <c r="R9" s="40"/>
      <c r="S9" s="41">
        <f>IF(O9=0,0,COS(ATAN(Q9/O9)))</f>
        <v>0.46965898735976358</v>
      </c>
      <c r="T9" s="42"/>
      <c r="U9" s="43">
        <v>0</v>
      </c>
      <c r="V9" s="39"/>
      <c r="W9" s="40">
        <f>U17</f>
        <v>0.13935006016143792</v>
      </c>
      <c r="X9" s="40"/>
      <c r="Y9" s="40">
        <f>Z17</f>
        <v>0.24331105474655637</v>
      </c>
      <c r="Z9" s="40"/>
      <c r="AA9" s="41">
        <f>IF(W9=0,0,COS(ATAN(Y9/W9)))</f>
        <v>0.49698606027049574</v>
      </c>
      <c r="AB9" s="42"/>
      <c r="AC9" s="43">
        <v>0</v>
      </c>
      <c r="AD9" s="39"/>
      <c r="AE9" s="40">
        <f>AC17</f>
        <v>0.13935006016143792</v>
      </c>
      <c r="AF9" s="40"/>
      <c r="AG9" s="40">
        <f>AH17</f>
        <v>0.24331105474655637</v>
      </c>
      <c r="AH9" s="40"/>
      <c r="AI9" s="41">
        <f>IF(AE9=0,0,COS(ATAN(AG9/AE9)))</f>
        <v>0.49698606027049574</v>
      </c>
      <c r="AJ9" s="42"/>
      <c r="AK9" s="43">
        <v>0</v>
      </c>
      <c r="AL9" s="39"/>
      <c r="AM9" s="40">
        <f>AK17</f>
        <v>0.13935006016143792</v>
      </c>
      <c r="AN9" s="40"/>
      <c r="AO9" s="40">
        <f>AP17</f>
        <v>0.24331105474655637</v>
      </c>
      <c r="AP9" s="40"/>
      <c r="AQ9" s="41">
        <f>IF(AM9=0,0,COS(ATAN(AO9/AM9)))</f>
        <v>0.49698606027049574</v>
      </c>
      <c r="AR9" s="42"/>
      <c r="AS9" s="43">
        <v>0</v>
      </c>
      <c r="AT9" s="39"/>
      <c r="AU9" s="40">
        <f>AS17</f>
        <v>0.13935006016143792</v>
      </c>
      <c r="AV9" s="40"/>
      <c r="AW9" s="40">
        <f>AX17</f>
        <v>0.24331105474655637</v>
      </c>
      <c r="AX9" s="40"/>
      <c r="AY9" s="41">
        <f>IF(AU9=0,0,COS(ATAN(AW9/AU9)))</f>
        <v>0.49698606027049574</v>
      </c>
      <c r="AZ9" s="42"/>
    </row>
    <row r="10" spans="1:52" x14ac:dyDescent="0.2">
      <c r="A10" s="49"/>
      <c r="B10" s="50"/>
      <c r="C10" s="50"/>
      <c r="D10" s="51"/>
      <c r="E10" s="54">
        <v>6</v>
      </c>
      <c r="F10" s="55"/>
      <c r="G10" s="56" t="s">
        <v>18</v>
      </c>
      <c r="H10" s="56"/>
      <c r="I10" s="57">
        <f>I9</f>
        <v>3.7999998778104782E-2</v>
      </c>
      <c r="J10" s="57"/>
      <c r="K10" s="57">
        <f>K9</f>
        <v>6.8000001907348633</v>
      </c>
      <c r="L10" s="58"/>
      <c r="M10" s="59">
        <v>13</v>
      </c>
      <c r="N10" s="47"/>
      <c r="O10" s="48">
        <f>SQRT(3)*M24*M10*S10/1000</f>
        <v>0.11028660272387972</v>
      </c>
      <c r="P10" s="48"/>
      <c r="Q10" s="48">
        <f>SQRT(3)*M24*M10*SIN(ACOS(S10))/1000</f>
        <v>8.5591728925832583E-2</v>
      </c>
      <c r="R10" s="48"/>
      <c r="S10" s="44">
        <v>0.79000002145767212</v>
      </c>
      <c r="T10" s="45"/>
      <c r="U10" s="46">
        <v>15</v>
      </c>
      <c r="V10" s="47"/>
      <c r="W10" s="48">
        <f>SQRT(3)*U24*U10*AA10/1000</f>
        <v>0.12725377237370736</v>
      </c>
      <c r="X10" s="48"/>
      <c r="Y10" s="48">
        <f>SQRT(3)*U24*U10*SIN(ACOS(AA10))/1000</f>
        <v>9.8759687222114506E-2</v>
      </c>
      <c r="Z10" s="48"/>
      <c r="AA10" s="44">
        <v>0.79000002145767212</v>
      </c>
      <c r="AB10" s="45"/>
      <c r="AC10" s="46">
        <v>15</v>
      </c>
      <c r="AD10" s="47"/>
      <c r="AE10" s="48">
        <f>SQRT(3)*AC24*AC10*AI10/1000</f>
        <v>0.12725377237370736</v>
      </c>
      <c r="AF10" s="48"/>
      <c r="AG10" s="48">
        <f>SQRT(3)*AC24*AC10*SIN(ACOS(AI10))/1000</f>
        <v>9.8759687222114506E-2</v>
      </c>
      <c r="AH10" s="48"/>
      <c r="AI10" s="44">
        <v>0.79000002145767212</v>
      </c>
      <c r="AJ10" s="45"/>
      <c r="AK10" s="46">
        <v>15</v>
      </c>
      <c r="AL10" s="47"/>
      <c r="AM10" s="48">
        <f>SQRT(3)*AK24*AK10*AQ10/1000</f>
        <v>0.12725377237370736</v>
      </c>
      <c r="AN10" s="48"/>
      <c r="AO10" s="48">
        <f>SQRT(3)*AK24*AK10*SIN(ACOS(AQ10))/1000</f>
        <v>9.8759687222114506E-2</v>
      </c>
      <c r="AP10" s="48"/>
      <c r="AQ10" s="44">
        <v>0.79000002145767212</v>
      </c>
      <c r="AR10" s="45"/>
      <c r="AS10" s="46">
        <v>15</v>
      </c>
      <c r="AT10" s="47"/>
      <c r="AU10" s="48">
        <f>SQRT(3)*AS24*AS10*AY10/1000</f>
        <v>0.12725377237370736</v>
      </c>
      <c r="AV10" s="48"/>
      <c r="AW10" s="48">
        <f>SQRT(3)*AS24*AS10*SIN(ACOS(AY10))/1000</f>
        <v>9.8759687222114506E-2</v>
      </c>
      <c r="AX10" s="48"/>
      <c r="AY10" s="44">
        <v>0.79000002145767212</v>
      </c>
      <c r="AZ10" s="45"/>
    </row>
    <row r="11" spans="1:52" ht="15.75" customHeight="1" thickBot="1" x14ac:dyDescent="0.25">
      <c r="A11" s="52"/>
      <c r="B11" s="53"/>
      <c r="C11" s="53"/>
      <c r="D11" s="53"/>
      <c r="E11" s="60" t="s">
        <v>15</v>
      </c>
      <c r="F11" s="61"/>
      <c r="G11" s="61"/>
      <c r="H11" s="61"/>
      <c r="I11" s="61"/>
      <c r="J11" s="61"/>
      <c r="K11" s="61"/>
      <c r="L11" s="62"/>
      <c r="M11" s="61">
        <v>3</v>
      </c>
      <c r="N11" s="61"/>
      <c r="O11" s="61"/>
      <c r="P11" s="63" t="s">
        <v>16</v>
      </c>
      <c r="Q11" s="63"/>
      <c r="R11" s="64"/>
      <c r="S11" s="64"/>
      <c r="T11" s="65"/>
      <c r="U11" s="60">
        <v>3</v>
      </c>
      <c r="V11" s="61"/>
      <c r="W11" s="61"/>
      <c r="X11" s="63" t="s">
        <v>16</v>
      </c>
      <c r="Y11" s="63"/>
      <c r="Z11" s="64"/>
      <c r="AA11" s="64"/>
      <c r="AB11" s="65"/>
      <c r="AC11" s="60">
        <v>3</v>
      </c>
      <c r="AD11" s="61"/>
      <c r="AE11" s="61"/>
      <c r="AF11" s="63" t="s">
        <v>16</v>
      </c>
      <c r="AG11" s="63"/>
      <c r="AH11" s="64"/>
      <c r="AI11" s="64"/>
      <c r="AJ11" s="65"/>
      <c r="AK11" s="60">
        <v>3</v>
      </c>
      <c r="AL11" s="61"/>
      <c r="AM11" s="61"/>
      <c r="AN11" s="63" t="s">
        <v>16</v>
      </c>
      <c r="AO11" s="63"/>
      <c r="AP11" s="64"/>
      <c r="AQ11" s="64"/>
      <c r="AR11" s="65"/>
      <c r="AS11" s="60">
        <v>3</v>
      </c>
      <c r="AT11" s="61"/>
      <c r="AU11" s="61"/>
      <c r="AV11" s="63" t="s">
        <v>16</v>
      </c>
      <c r="AW11" s="63"/>
      <c r="AX11" s="64"/>
      <c r="AY11" s="64"/>
      <c r="AZ11" s="65"/>
    </row>
    <row r="12" spans="1:52" x14ac:dyDescent="0.2">
      <c r="A12" s="66" t="s">
        <v>19</v>
      </c>
      <c r="B12" s="67"/>
      <c r="C12" s="67"/>
      <c r="D12" s="67"/>
      <c r="E12" s="70" t="s">
        <v>79</v>
      </c>
      <c r="F12" s="35"/>
      <c r="G12" s="35"/>
      <c r="H12" s="35"/>
      <c r="I12" s="35"/>
      <c r="J12" s="35"/>
      <c r="K12" s="35"/>
      <c r="L12" s="71"/>
      <c r="M12" s="72">
        <f>SUM(M6,M9)</f>
        <v>0</v>
      </c>
      <c r="N12" s="73"/>
      <c r="O12" s="74">
        <f>SUM(O6,O9)</f>
        <v>0.52202253254869468</v>
      </c>
      <c r="P12" s="73"/>
      <c r="Q12" s="74">
        <f>SUM(Q6,Q9)</f>
        <v>0.75270664390978159</v>
      </c>
      <c r="R12" s="73"/>
      <c r="S12" s="73"/>
      <c r="T12" s="75"/>
      <c r="U12" s="76">
        <f>SUM(U6,U9)</f>
        <v>0</v>
      </c>
      <c r="V12" s="73"/>
      <c r="W12" s="74">
        <f>SUM(W6,W9)</f>
        <v>0.57199139012251932</v>
      </c>
      <c r="X12" s="73"/>
      <c r="Y12" s="74">
        <f>SUM(Y6,Y9)</f>
        <v>0.81059161562535387</v>
      </c>
      <c r="Z12" s="73"/>
      <c r="AA12" s="73"/>
      <c r="AB12" s="75"/>
      <c r="AC12" s="76">
        <f>SUM(AC6,AC9)</f>
        <v>0</v>
      </c>
      <c r="AD12" s="73"/>
      <c r="AE12" s="74">
        <f>SUM(AE6,AE9)</f>
        <v>0.54438301935072708</v>
      </c>
      <c r="AF12" s="73"/>
      <c r="AG12" s="74">
        <f>SUM(AG6,AG9)</f>
        <v>0.7603595595990541</v>
      </c>
      <c r="AH12" s="73"/>
      <c r="AI12" s="73"/>
      <c r="AJ12" s="75"/>
      <c r="AK12" s="76">
        <f>SUM(AK6,AK9)</f>
        <v>0</v>
      </c>
      <c r="AL12" s="73"/>
      <c r="AM12" s="74">
        <f>SUM(AM6,AM9)</f>
        <v>0.58971028764506095</v>
      </c>
      <c r="AN12" s="73"/>
      <c r="AO12" s="74">
        <f>SUM(AO6,AO9)</f>
        <v>0.79193077778311782</v>
      </c>
      <c r="AP12" s="73"/>
      <c r="AQ12" s="73"/>
      <c r="AR12" s="75"/>
      <c r="AS12" s="76">
        <f>SUM(AS6,AS9)</f>
        <v>0</v>
      </c>
      <c r="AT12" s="73"/>
      <c r="AU12" s="74">
        <f>SUM(AU6,AU9)</f>
        <v>0.69467823324350719</v>
      </c>
      <c r="AV12" s="73"/>
      <c r="AW12" s="74">
        <f>SUM(AW6,AW9)</f>
        <v>0.92089769026984403</v>
      </c>
      <c r="AX12" s="73"/>
      <c r="AY12" s="73"/>
      <c r="AZ12" s="75"/>
    </row>
    <row r="13" spans="1:52" ht="13.5" thickBot="1" x14ac:dyDescent="0.25">
      <c r="A13" s="68"/>
      <c r="B13" s="69"/>
      <c r="C13" s="69"/>
      <c r="D13" s="69"/>
      <c r="E13" s="77" t="s">
        <v>20</v>
      </c>
      <c r="F13" s="78"/>
      <c r="G13" s="78"/>
      <c r="H13" s="78"/>
      <c r="I13" s="78"/>
      <c r="J13" s="78"/>
      <c r="K13" s="78"/>
      <c r="L13" s="79"/>
      <c r="M13" s="80">
        <f>SUM(M7,M10)</f>
        <v>63</v>
      </c>
      <c r="N13" s="81"/>
      <c r="O13" s="82">
        <f>SUM(O7,O10)</f>
        <v>0.49688034644205858</v>
      </c>
      <c r="P13" s="81"/>
      <c r="Q13" s="82">
        <f>SUM(Q7,Q10)</f>
        <v>0.45821118571737063</v>
      </c>
      <c r="R13" s="81"/>
      <c r="S13" s="81"/>
      <c r="T13" s="83"/>
      <c r="U13" s="84">
        <f>SUM(U7,U10)</f>
        <v>70</v>
      </c>
      <c r="V13" s="81"/>
      <c r="W13" s="82">
        <f>SUM(W7,W10)</f>
        <v>0.54660056782002353</v>
      </c>
      <c r="X13" s="81"/>
      <c r="Y13" s="82">
        <f>SUM(Y7,Y10)</f>
        <v>0.5146818478309374</v>
      </c>
      <c r="Z13" s="81"/>
      <c r="AA13" s="81"/>
      <c r="AB13" s="83"/>
      <c r="AC13" s="84">
        <f>SUM(AC7,AC10)</f>
        <v>65</v>
      </c>
      <c r="AD13" s="81"/>
      <c r="AE13" s="82">
        <f>SUM(AE7,AE10)</f>
        <v>0.51921686830955027</v>
      </c>
      <c r="AF13" s="81"/>
      <c r="AG13" s="82">
        <f>SUM(AG7,AG10)</f>
        <v>0.46572687061328244</v>
      </c>
      <c r="AH13" s="81"/>
      <c r="AI13" s="81"/>
      <c r="AJ13" s="83"/>
      <c r="AK13" s="84">
        <f>SUM(AK7,AK10)</f>
        <v>70</v>
      </c>
      <c r="AL13" s="81"/>
      <c r="AM13" s="82">
        <f>SUM(AM7,AM10)</f>
        <v>0.56431946534256516</v>
      </c>
      <c r="AN13" s="81"/>
      <c r="AO13" s="82">
        <f>SUM(AO7,AO10)</f>
        <v>0.49602100998870124</v>
      </c>
      <c r="AP13" s="81"/>
      <c r="AQ13" s="81"/>
      <c r="AR13" s="83"/>
      <c r="AS13" s="84">
        <f>SUM(AS7,AS10)</f>
        <v>85</v>
      </c>
      <c r="AT13" s="81"/>
      <c r="AU13" s="82">
        <f>SUM(AU7,AU10)</f>
        <v>0.66848501357915779</v>
      </c>
      <c r="AV13" s="81"/>
      <c r="AW13" s="82">
        <f>SUM(AW7,AW10)</f>
        <v>0.62042692673026778</v>
      </c>
      <c r="AX13" s="81"/>
      <c r="AY13" s="81"/>
      <c r="AZ13" s="83"/>
    </row>
    <row r="14" spans="1:52" x14ac:dyDescent="0.2">
      <c r="A14" s="66" t="s">
        <v>21</v>
      </c>
      <c r="B14" s="67"/>
      <c r="C14" s="67"/>
      <c r="D14" s="67"/>
      <c r="E14" s="67" t="s">
        <v>22</v>
      </c>
      <c r="F14" s="67"/>
      <c r="G14" s="67"/>
      <c r="H14" s="67"/>
      <c r="I14" s="85" t="s">
        <v>13</v>
      </c>
      <c r="J14" s="86"/>
      <c r="K14" s="86"/>
      <c r="L14" s="87"/>
      <c r="M14" s="88">
        <f>I6*(POWER(O7,2)+POWER(Q7,2))/POWER(B6,2)</f>
        <v>1.0698631491381158E-3</v>
      </c>
      <c r="N14" s="88"/>
      <c r="O14" s="88"/>
      <c r="P14" s="89" t="s">
        <v>23</v>
      </c>
      <c r="Q14" s="89"/>
      <c r="R14" s="90">
        <f>K6*(POWER(O7,2)+POWER(Q7,2))/(100*B6)</f>
        <v>6.0813276602130015E-3</v>
      </c>
      <c r="S14" s="90"/>
      <c r="T14" s="91"/>
      <c r="U14" s="92">
        <f>I6*(POWER(W7,2)+POWER(Y7,2))/POWER(B6,2)</f>
        <v>1.2945344104571199E-3</v>
      </c>
      <c r="V14" s="88"/>
      <c r="W14" s="88"/>
      <c r="X14" s="89" t="s">
        <v>23</v>
      </c>
      <c r="Y14" s="89"/>
      <c r="Z14" s="90">
        <f>K6*(POWER(W7,2)+POWER(Y7,2))/(100*B6)</f>
        <v>7.3584064688577326E-3</v>
      </c>
      <c r="AA14" s="90"/>
      <c r="AB14" s="91"/>
      <c r="AC14" s="92">
        <f>I6*(POWER(AE7,2)+POWER(AG7,2))/POWER(B6,2)</f>
        <v>1.0698631491381158E-3</v>
      </c>
      <c r="AD14" s="88"/>
      <c r="AE14" s="88"/>
      <c r="AF14" s="89" t="s">
        <v>23</v>
      </c>
      <c r="AG14" s="89"/>
      <c r="AH14" s="90">
        <f>K6*(POWER(AE7,2)+POWER(AG7,2))/(100*B6)</f>
        <v>6.0813276602130015E-3</v>
      </c>
      <c r="AI14" s="90"/>
      <c r="AJ14" s="91"/>
      <c r="AK14" s="92">
        <f>I6*(POWER(AM7,2)+POWER(AO7,2))/POWER(B6,2)</f>
        <v>1.2945344104571203E-3</v>
      </c>
      <c r="AL14" s="88"/>
      <c r="AM14" s="88"/>
      <c r="AN14" s="89" t="s">
        <v>23</v>
      </c>
      <c r="AO14" s="89"/>
      <c r="AP14" s="90">
        <f>K6*(POWER(AM7,2)+POWER(AO7,2))/(100*B6)</f>
        <v>7.3584064688577326E-3</v>
      </c>
      <c r="AQ14" s="90"/>
      <c r="AR14" s="91"/>
      <c r="AS14" s="92">
        <f>I6*(POWER(AU7,2)+POWER(AW7,2))/POWER(B6,2)</f>
        <v>2.0969317723107065E-3</v>
      </c>
      <c r="AT14" s="88"/>
      <c r="AU14" s="88"/>
      <c r="AV14" s="89" t="s">
        <v>23</v>
      </c>
      <c r="AW14" s="89"/>
      <c r="AX14" s="90">
        <f>K6*(POWER(AU7,2)+POWER(AW7,2))/(100*B6)</f>
        <v>1.1919402214017483E-2</v>
      </c>
      <c r="AY14" s="90"/>
      <c r="AZ14" s="91"/>
    </row>
    <row r="15" spans="1:52" ht="13.5" thickBot="1" x14ac:dyDescent="0.25">
      <c r="A15" s="68"/>
      <c r="B15" s="69"/>
      <c r="C15" s="69"/>
      <c r="D15" s="69"/>
      <c r="E15" s="69"/>
      <c r="F15" s="69"/>
      <c r="G15" s="69"/>
      <c r="H15" s="69"/>
      <c r="I15" s="93" t="s">
        <v>17</v>
      </c>
      <c r="J15" s="63"/>
      <c r="K15" s="63"/>
      <c r="L15" s="94"/>
      <c r="M15" s="95">
        <f>I9*(POWER(O10,2)+POWER(Q10,2))/POWER(B9,2)</f>
        <v>7.2322748881736642E-5</v>
      </c>
      <c r="N15" s="95"/>
      <c r="O15" s="95"/>
      <c r="P15" s="96" t="s">
        <v>23</v>
      </c>
      <c r="Q15" s="96"/>
      <c r="R15" s="97">
        <f>K9*(POWER(O10,2)+POWER(Q10,2))/(100*B9)</f>
        <v>4.1414292996405725E-4</v>
      </c>
      <c r="S15" s="97"/>
      <c r="T15" s="98"/>
      <c r="U15" s="99">
        <f>I9*(POWER(W10,2)+POWER(Y10,2))/POWER(B9,2)</f>
        <v>9.6287683422430445E-5</v>
      </c>
      <c r="V15" s="95"/>
      <c r="W15" s="95"/>
      <c r="X15" s="96" t="s">
        <v>23</v>
      </c>
      <c r="Y15" s="96"/>
      <c r="Z15" s="97">
        <f>K9*(POWER(W10,2)+POWER(Y10,2))/(100*B9)</f>
        <v>5.5137372332492824E-4</v>
      </c>
      <c r="AA15" s="97"/>
      <c r="AB15" s="98"/>
      <c r="AC15" s="99">
        <f>I9*(POWER(AE10,2)+POWER(AG10,2))/POWER(B9,2)</f>
        <v>9.6287683422430445E-5</v>
      </c>
      <c r="AD15" s="95"/>
      <c r="AE15" s="95"/>
      <c r="AF15" s="96" t="s">
        <v>23</v>
      </c>
      <c r="AG15" s="96"/>
      <c r="AH15" s="97">
        <f>K9*(POWER(AE10,2)+POWER(AG10,2))/(100*B9)</f>
        <v>5.5137372332492824E-4</v>
      </c>
      <c r="AI15" s="97"/>
      <c r="AJ15" s="98"/>
      <c r="AK15" s="99">
        <f>I9*(POWER(AM10,2)+POWER(AO10,2))/POWER(B9,2)</f>
        <v>9.6287683422430445E-5</v>
      </c>
      <c r="AL15" s="95"/>
      <c r="AM15" s="95"/>
      <c r="AN15" s="96" t="s">
        <v>23</v>
      </c>
      <c r="AO15" s="96"/>
      <c r="AP15" s="97">
        <f>K9*(POWER(AM10,2)+POWER(AO10,2))/(100*B9)</f>
        <v>5.5137372332492824E-4</v>
      </c>
      <c r="AQ15" s="97"/>
      <c r="AR15" s="98"/>
      <c r="AS15" s="99">
        <f>I9*(POWER(AU10,2)+POWER(AW10,2))/POWER(B9,2)</f>
        <v>9.6287683422430445E-5</v>
      </c>
      <c r="AT15" s="95"/>
      <c r="AU15" s="95"/>
      <c r="AV15" s="96" t="s">
        <v>23</v>
      </c>
      <c r="AW15" s="96"/>
      <c r="AX15" s="97">
        <f>K9*(POWER(AU10,2)+POWER(AW10,2))/(100*B9)</f>
        <v>5.5137372332492824E-4</v>
      </c>
      <c r="AY15" s="97"/>
      <c r="AZ15" s="98"/>
    </row>
    <row r="16" spans="1:52" x14ac:dyDescent="0.2">
      <c r="A16" s="100" t="s">
        <v>80</v>
      </c>
      <c r="B16" s="101"/>
      <c r="C16" s="101"/>
      <c r="D16" s="101"/>
      <c r="E16" s="67" t="s">
        <v>24</v>
      </c>
      <c r="F16" s="67"/>
      <c r="G16" s="67"/>
      <c r="H16" s="67"/>
      <c r="I16" s="85" t="s">
        <v>13</v>
      </c>
      <c r="J16" s="86"/>
      <c r="K16" s="86"/>
      <c r="L16" s="87"/>
      <c r="M16" s="107">
        <f>SUM(O7:P7)+C6+M14</f>
        <v>0.39966360697162512</v>
      </c>
      <c r="N16" s="107"/>
      <c r="O16" s="107"/>
      <c r="P16" s="108" t="s">
        <v>23</v>
      </c>
      <c r="Q16" s="108"/>
      <c r="R16" s="109">
        <f>SUM(Q7:R7)+D6+R14</f>
        <v>0.52270077825286798</v>
      </c>
      <c r="S16" s="109"/>
      <c r="T16" s="110"/>
      <c r="U16" s="119">
        <f>SUM(W7:X7)+C6+U14</f>
        <v>0.43264132996108146</v>
      </c>
      <c r="V16" s="107"/>
      <c r="W16" s="107"/>
      <c r="X16" s="108" t="s">
        <v>23</v>
      </c>
      <c r="Y16" s="108"/>
      <c r="Z16" s="109">
        <f>SUM(Y7:Z7)+D6+Z14</f>
        <v>0.56728056087879752</v>
      </c>
      <c r="AA16" s="109"/>
      <c r="AB16" s="110"/>
      <c r="AC16" s="119">
        <f>SUM(AE7:AF7)+C6+AC14</f>
        <v>0.40503295918928917</v>
      </c>
      <c r="AD16" s="107"/>
      <c r="AE16" s="107"/>
      <c r="AF16" s="108" t="s">
        <v>23</v>
      </c>
      <c r="AG16" s="108"/>
      <c r="AH16" s="109">
        <f>SUM(AG7:AH7)+D6+AH14</f>
        <v>0.51704850485249776</v>
      </c>
      <c r="AI16" s="109"/>
      <c r="AJ16" s="110"/>
      <c r="AK16" s="119">
        <f>SUM(AM7:AN7)+C6+AK14</f>
        <v>0.45036022748362303</v>
      </c>
      <c r="AL16" s="107"/>
      <c r="AM16" s="107"/>
      <c r="AN16" s="108" t="s">
        <v>23</v>
      </c>
      <c r="AO16" s="108"/>
      <c r="AP16" s="109">
        <f>SUM(AO7:AP7)+D6+AP14</f>
        <v>0.54861972303656148</v>
      </c>
      <c r="AQ16" s="109"/>
      <c r="AR16" s="110"/>
      <c r="AS16" s="119">
        <f>SUM(AU7:AV7)+C6+AS14</f>
        <v>0.55532817308206928</v>
      </c>
      <c r="AT16" s="107"/>
      <c r="AU16" s="107"/>
      <c r="AV16" s="108" t="s">
        <v>23</v>
      </c>
      <c r="AW16" s="108"/>
      <c r="AX16" s="109">
        <f>SUM(AW7:AX7)+D6+AX14</f>
        <v>0.67758663552328768</v>
      </c>
      <c r="AY16" s="109"/>
      <c r="AZ16" s="110"/>
    </row>
    <row r="17" spans="1:52" x14ac:dyDescent="0.2">
      <c r="A17" s="102"/>
      <c r="B17" s="103"/>
      <c r="C17" s="103"/>
      <c r="D17" s="103"/>
      <c r="E17" s="106"/>
      <c r="F17" s="106"/>
      <c r="G17" s="106"/>
      <c r="H17" s="106"/>
      <c r="I17" s="111" t="s">
        <v>17</v>
      </c>
      <c r="J17" s="112"/>
      <c r="K17" s="112"/>
      <c r="L17" s="113"/>
      <c r="M17" s="114">
        <f>SUM(O10:P10)+C9+M15</f>
        <v>0.12235892557706958</v>
      </c>
      <c r="N17" s="114"/>
      <c r="O17" s="114"/>
      <c r="P17" s="115" t="s">
        <v>23</v>
      </c>
      <c r="Q17" s="115"/>
      <c r="R17" s="116">
        <f>SUM(Q10:R10)+D9+R15</f>
        <v>0.23000586565691358</v>
      </c>
      <c r="S17" s="116"/>
      <c r="T17" s="117"/>
      <c r="U17" s="118">
        <f>SUM(W10:X10)+C9+U15</f>
        <v>0.13935006016143792</v>
      </c>
      <c r="V17" s="114"/>
      <c r="W17" s="114"/>
      <c r="X17" s="115" t="s">
        <v>23</v>
      </c>
      <c r="Y17" s="115"/>
      <c r="Z17" s="116">
        <f>SUM(Y10:Z10)+D9+Z15</f>
        <v>0.24331105474655637</v>
      </c>
      <c r="AA17" s="116"/>
      <c r="AB17" s="117"/>
      <c r="AC17" s="118">
        <f>SUM(AE10:AF10)+C9+AC15</f>
        <v>0.13935006016143792</v>
      </c>
      <c r="AD17" s="114"/>
      <c r="AE17" s="114"/>
      <c r="AF17" s="115" t="s">
        <v>23</v>
      </c>
      <c r="AG17" s="115"/>
      <c r="AH17" s="116">
        <f>SUM(AG10:AH10)+D9+AH15</f>
        <v>0.24331105474655637</v>
      </c>
      <c r="AI17" s="116"/>
      <c r="AJ17" s="117"/>
      <c r="AK17" s="118">
        <f>SUM(AM10:AN10)+C9+AK15</f>
        <v>0.13935006016143792</v>
      </c>
      <c r="AL17" s="114"/>
      <c r="AM17" s="114"/>
      <c r="AN17" s="115" t="s">
        <v>23</v>
      </c>
      <c r="AO17" s="115"/>
      <c r="AP17" s="116">
        <f>SUM(AO10:AP10)+D9+AP15</f>
        <v>0.24331105474655637</v>
      </c>
      <c r="AQ17" s="116"/>
      <c r="AR17" s="117"/>
      <c r="AS17" s="118">
        <f>SUM(AU10:AV10)+C9+AS15</f>
        <v>0.13935006016143792</v>
      </c>
      <c r="AT17" s="114"/>
      <c r="AU17" s="114"/>
      <c r="AV17" s="115" t="s">
        <v>23</v>
      </c>
      <c r="AW17" s="115"/>
      <c r="AX17" s="116">
        <f>SUM(AW10:AX10)+D9+AX15</f>
        <v>0.24331105474655637</v>
      </c>
      <c r="AY17" s="116"/>
      <c r="AZ17" s="117"/>
    </row>
    <row r="18" spans="1:52" ht="13.5" thickBot="1" x14ac:dyDescent="0.25">
      <c r="A18" s="104"/>
      <c r="B18" s="105"/>
      <c r="C18" s="105"/>
      <c r="D18" s="105"/>
      <c r="E18" s="69"/>
      <c r="F18" s="69"/>
      <c r="G18" s="69"/>
      <c r="H18" s="69"/>
      <c r="I18" s="120" t="s">
        <v>25</v>
      </c>
      <c r="J18" s="121"/>
      <c r="K18" s="121"/>
      <c r="L18" s="122"/>
      <c r="M18" s="123">
        <f>SUM(M16,M17)</f>
        <v>0.52202253254869468</v>
      </c>
      <c r="N18" s="123"/>
      <c r="O18" s="123"/>
      <c r="P18" s="124" t="s">
        <v>23</v>
      </c>
      <c r="Q18" s="124"/>
      <c r="R18" s="125">
        <f>SUM(R16,R17)</f>
        <v>0.75270664390978159</v>
      </c>
      <c r="S18" s="125"/>
      <c r="T18" s="126"/>
      <c r="U18" s="127">
        <f>SUM(U16,U17)</f>
        <v>0.57199139012251932</v>
      </c>
      <c r="V18" s="123"/>
      <c r="W18" s="123"/>
      <c r="X18" s="124" t="s">
        <v>23</v>
      </c>
      <c r="Y18" s="124"/>
      <c r="Z18" s="125">
        <f>SUM(Z16,Z17)</f>
        <v>0.81059161562535387</v>
      </c>
      <c r="AA18" s="125"/>
      <c r="AB18" s="126"/>
      <c r="AC18" s="127">
        <f>SUM(AC16,AC17)</f>
        <v>0.54438301935072708</v>
      </c>
      <c r="AD18" s="123"/>
      <c r="AE18" s="123"/>
      <c r="AF18" s="124" t="s">
        <v>23</v>
      </c>
      <c r="AG18" s="124"/>
      <c r="AH18" s="125">
        <f>SUM(AH16,AH17)</f>
        <v>0.7603595595990541</v>
      </c>
      <c r="AI18" s="125"/>
      <c r="AJ18" s="126"/>
      <c r="AK18" s="127">
        <f>SUM(AK16,AK17)</f>
        <v>0.58971028764506095</v>
      </c>
      <c r="AL18" s="123"/>
      <c r="AM18" s="123"/>
      <c r="AN18" s="124" t="s">
        <v>23</v>
      </c>
      <c r="AO18" s="124"/>
      <c r="AP18" s="125">
        <f>SUM(AP16,AP17)</f>
        <v>0.79193077778311782</v>
      </c>
      <c r="AQ18" s="125"/>
      <c r="AR18" s="126"/>
      <c r="AS18" s="127">
        <f>SUM(AS16,AS17)</f>
        <v>0.69467823324350719</v>
      </c>
      <c r="AT18" s="123"/>
      <c r="AU18" s="123"/>
      <c r="AV18" s="124" t="s">
        <v>23</v>
      </c>
      <c r="AW18" s="124"/>
      <c r="AX18" s="125">
        <f>SUM(AX16,AX17)</f>
        <v>0.92089769026984403</v>
      </c>
      <c r="AY18" s="125"/>
      <c r="AZ18" s="126"/>
    </row>
    <row r="19" spans="1:52" ht="30" customHeight="1" thickBot="1" x14ac:dyDescent="0.25">
      <c r="A19" s="128" t="s">
        <v>26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</row>
    <row r="20" spans="1:52" ht="15.75" customHeight="1" thickBot="1" x14ac:dyDescent="0.25">
      <c r="A20" s="129" t="s">
        <v>5</v>
      </c>
      <c r="B20" s="130"/>
      <c r="C20" s="130" t="s">
        <v>1</v>
      </c>
      <c r="D20" s="130"/>
      <c r="E20" s="130" t="s">
        <v>27</v>
      </c>
      <c r="F20" s="130"/>
      <c r="G20" s="130"/>
      <c r="H20" s="130"/>
      <c r="I20" s="130"/>
      <c r="J20" s="130"/>
      <c r="K20" s="130"/>
      <c r="L20" s="131"/>
      <c r="M20" s="29" t="s">
        <v>28</v>
      </c>
      <c r="N20" s="132"/>
      <c r="O20" s="132"/>
      <c r="P20" s="132"/>
      <c r="Q20" s="132"/>
      <c r="R20" s="132"/>
      <c r="S20" s="132"/>
      <c r="T20" s="32"/>
      <c r="U20" s="29" t="s">
        <v>28</v>
      </c>
      <c r="V20" s="132"/>
      <c r="W20" s="132"/>
      <c r="X20" s="132"/>
      <c r="Y20" s="132"/>
      <c r="Z20" s="132"/>
      <c r="AA20" s="132"/>
      <c r="AB20" s="32"/>
      <c r="AC20" s="29" t="s">
        <v>28</v>
      </c>
      <c r="AD20" s="132"/>
      <c r="AE20" s="132"/>
      <c r="AF20" s="132"/>
      <c r="AG20" s="132"/>
      <c r="AH20" s="132"/>
      <c r="AI20" s="132"/>
      <c r="AJ20" s="32"/>
      <c r="AK20" s="29" t="s">
        <v>28</v>
      </c>
      <c r="AL20" s="132"/>
      <c r="AM20" s="132"/>
      <c r="AN20" s="132"/>
      <c r="AO20" s="132"/>
      <c r="AP20" s="132"/>
      <c r="AQ20" s="132"/>
      <c r="AR20" s="32"/>
      <c r="AS20" s="29" t="s">
        <v>28</v>
      </c>
      <c r="AT20" s="132"/>
      <c r="AU20" s="132"/>
      <c r="AV20" s="132"/>
      <c r="AW20" s="132"/>
      <c r="AX20" s="132"/>
      <c r="AY20" s="132"/>
      <c r="AZ20" s="32"/>
    </row>
    <row r="21" spans="1:52" x14ac:dyDescent="0.2">
      <c r="A21" s="33">
        <v>35</v>
      </c>
      <c r="B21" s="34"/>
      <c r="C21" s="34" t="s">
        <v>14</v>
      </c>
      <c r="D21" s="34"/>
      <c r="E21" s="35" t="s">
        <v>81</v>
      </c>
      <c r="F21" s="35"/>
      <c r="G21" s="35"/>
      <c r="H21" s="35"/>
      <c r="I21" s="35"/>
      <c r="J21" s="35"/>
      <c r="K21" s="35"/>
      <c r="L21" s="71"/>
      <c r="M21" s="133">
        <v>37</v>
      </c>
      <c r="N21" s="134"/>
      <c r="O21" s="134"/>
      <c r="P21" s="134"/>
      <c r="Q21" s="134"/>
      <c r="R21" s="134"/>
      <c r="S21" s="134"/>
      <c r="T21" s="135"/>
      <c r="U21" s="133">
        <v>37</v>
      </c>
      <c r="V21" s="134"/>
      <c r="W21" s="134"/>
      <c r="X21" s="134"/>
      <c r="Y21" s="134"/>
      <c r="Z21" s="134"/>
      <c r="AA21" s="134"/>
      <c r="AB21" s="135"/>
      <c r="AC21" s="133">
        <v>37</v>
      </c>
      <c r="AD21" s="134"/>
      <c r="AE21" s="134"/>
      <c r="AF21" s="134"/>
      <c r="AG21" s="134"/>
      <c r="AH21" s="134"/>
      <c r="AI21" s="134"/>
      <c r="AJ21" s="135"/>
      <c r="AK21" s="133">
        <v>37</v>
      </c>
      <c r="AL21" s="134"/>
      <c r="AM21" s="134"/>
      <c r="AN21" s="134"/>
      <c r="AO21" s="134"/>
      <c r="AP21" s="134"/>
      <c r="AQ21" s="134"/>
      <c r="AR21" s="135"/>
      <c r="AS21" s="133">
        <v>37</v>
      </c>
      <c r="AT21" s="134"/>
      <c r="AU21" s="134"/>
      <c r="AV21" s="134"/>
      <c r="AW21" s="134"/>
      <c r="AX21" s="134"/>
      <c r="AY21" s="134"/>
      <c r="AZ21" s="135"/>
    </row>
    <row r="22" spans="1:52" x14ac:dyDescent="0.2">
      <c r="A22" s="54">
        <v>35</v>
      </c>
      <c r="B22" s="55"/>
      <c r="C22" s="55" t="s">
        <v>18</v>
      </c>
      <c r="D22" s="55"/>
      <c r="E22" s="56" t="s">
        <v>82</v>
      </c>
      <c r="F22" s="56"/>
      <c r="G22" s="56"/>
      <c r="H22" s="56"/>
      <c r="I22" s="56"/>
      <c r="J22" s="56"/>
      <c r="K22" s="56"/>
      <c r="L22" s="136"/>
      <c r="M22" s="137">
        <v>37</v>
      </c>
      <c r="N22" s="138"/>
      <c r="O22" s="138"/>
      <c r="P22" s="138"/>
      <c r="Q22" s="138"/>
      <c r="R22" s="138"/>
      <c r="S22" s="138"/>
      <c r="T22" s="139"/>
      <c r="U22" s="137">
        <v>37</v>
      </c>
      <c r="V22" s="138"/>
      <c r="W22" s="138"/>
      <c r="X22" s="138"/>
      <c r="Y22" s="138"/>
      <c r="Z22" s="138"/>
      <c r="AA22" s="138"/>
      <c r="AB22" s="139"/>
      <c r="AC22" s="137">
        <v>37</v>
      </c>
      <c r="AD22" s="138"/>
      <c r="AE22" s="138"/>
      <c r="AF22" s="138"/>
      <c r="AG22" s="138"/>
      <c r="AH22" s="138"/>
      <c r="AI22" s="138"/>
      <c r="AJ22" s="139"/>
      <c r="AK22" s="137">
        <v>37</v>
      </c>
      <c r="AL22" s="138"/>
      <c r="AM22" s="138"/>
      <c r="AN22" s="138"/>
      <c r="AO22" s="138"/>
      <c r="AP22" s="138"/>
      <c r="AQ22" s="138"/>
      <c r="AR22" s="139"/>
      <c r="AS22" s="137">
        <v>37</v>
      </c>
      <c r="AT22" s="138"/>
      <c r="AU22" s="138"/>
      <c r="AV22" s="138"/>
      <c r="AW22" s="138"/>
      <c r="AX22" s="138"/>
      <c r="AY22" s="138"/>
      <c r="AZ22" s="139"/>
    </row>
    <row r="23" spans="1:52" x14ac:dyDescent="0.2">
      <c r="A23" s="54">
        <v>6</v>
      </c>
      <c r="B23" s="55"/>
      <c r="C23" s="55" t="s">
        <v>14</v>
      </c>
      <c r="D23" s="55"/>
      <c r="E23" s="56" t="s">
        <v>29</v>
      </c>
      <c r="F23" s="56"/>
      <c r="G23" s="56"/>
      <c r="H23" s="56"/>
      <c r="I23" s="56"/>
      <c r="J23" s="56"/>
      <c r="K23" s="56"/>
      <c r="L23" s="136"/>
      <c r="M23" s="137">
        <v>6.1999998092651367</v>
      </c>
      <c r="N23" s="138"/>
      <c r="O23" s="138"/>
      <c r="P23" s="138"/>
      <c r="Q23" s="138"/>
      <c r="R23" s="138"/>
      <c r="S23" s="138"/>
      <c r="T23" s="139"/>
      <c r="U23" s="137">
        <v>6.1999998092651367</v>
      </c>
      <c r="V23" s="138"/>
      <c r="W23" s="138"/>
      <c r="X23" s="138"/>
      <c r="Y23" s="138"/>
      <c r="Z23" s="138"/>
      <c r="AA23" s="138"/>
      <c r="AB23" s="139"/>
      <c r="AC23" s="137">
        <v>6.1999998092651367</v>
      </c>
      <c r="AD23" s="138"/>
      <c r="AE23" s="138"/>
      <c r="AF23" s="138"/>
      <c r="AG23" s="138"/>
      <c r="AH23" s="138"/>
      <c r="AI23" s="138"/>
      <c r="AJ23" s="139"/>
      <c r="AK23" s="137">
        <v>6.1999998092651367</v>
      </c>
      <c r="AL23" s="138"/>
      <c r="AM23" s="138"/>
      <c r="AN23" s="138"/>
      <c r="AO23" s="138"/>
      <c r="AP23" s="138"/>
      <c r="AQ23" s="138"/>
      <c r="AR23" s="139"/>
      <c r="AS23" s="137">
        <v>6.1999998092651367</v>
      </c>
      <c r="AT23" s="138"/>
      <c r="AU23" s="138"/>
      <c r="AV23" s="138"/>
      <c r="AW23" s="138"/>
      <c r="AX23" s="138"/>
      <c r="AY23" s="138"/>
      <c r="AZ23" s="139"/>
    </row>
    <row r="24" spans="1:52" ht="13.5" thickBot="1" x14ac:dyDescent="0.25">
      <c r="A24" s="140">
        <v>6</v>
      </c>
      <c r="B24" s="141"/>
      <c r="C24" s="141" t="s">
        <v>18</v>
      </c>
      <c r="D24" s="141"/>
      <c r="E24" s="78" t="s">
        <v>30</v>
      </c>
      <c r="F24" s="78"/>
      <c r="G24" s="78"/>
      <c r="H24" s="78"/>
      <c r="I24" s="78"/>
      <c r="J24" s="78"/>
      <c r="K24" s="78"/>
      <c r="L24" s="79"/>
      <c r="M24" s="142">
        <v>6.1999998092651367</v>
      </c>
      <c r="N24" s="143"/>
      <c r="O24" s="143"/>
      <c r="P24" s="143"/>
      <c r="Q24" s="143"/>
      <c r="R24" s="143"/>
      <c r="S24" s="143"/>
      <c r="T24" s="144"/>
      <c r="U24" s="142">
        <v>6.1999998092651367</v>
      </c>
      <c r="V24" s="143"/>
      <c r="W24" s="143"/>
      <c r="X24" s="143"/>
      <c r="Y24" s="143"/>
      <c r="Z24" s="143"/>
      <c r="AA24" s="143"/>
      <c r="AB24" s="144"/>
      <c r="AC24" s="142">
        <v>6.1999998092651367</v>
      </c>
      <c r="AD24" s="143"/>
      <c r="AE24" s="143"/>
      <c r="AF24" s="143"/>
      <c r="AG24" s="143"/>
      <c r="AH24" s="143"/>
      <c r="AI24" s="143"/>
      <c r="AJ24" s="144"/>
      <c r="AK24" s="142">
        <v>6.1999998092651367</v>
      </c>
      <c r="AL24" s="143"/>
      <c r="AM24" s="143"/>
      <c r="AN24" s="143"/>
      <c r="AO24" s="143"/>
      <c r="AP24" s="143"/>
      <c r="AQ24" s="143"/>
      <c r="AR24" s="144"/>
      <c r="AS24" s="142">
        <v>6.1999998092651367</v>
      </c>
      <c r="AT24" s="143"/>
      <c r="AU24" s="143"/>
      <c r="AV24" s="143"/>
      <c r="AW24" s="143"/>
      <c r="AX24" s="143"/>
      <c r="AY24" s="143"/>
      <c r="AZ24" s="144"/>
    </row>
    <row r="25" spans="1:52" ht="30" customHeight="1" thickBot="1" x14ac:dyDescent="0.25">
      <c r="A25" s="128" t="s">
        <v>31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</row>
    <row r="26" spans="1:52" ht="15" customHeight="1" x14ac:dyDescent="0.2">
      <c r="A26" s="145" t="s">
        <v>1</v>
      </c>
      <c r="B26" s="146"/>
      <c r="C26" s="146"/>
      <c r="D26" s="146"/>
      <c r="E26" s="146" t="s">
        <v>32</v>
      </c>
      <c r="F26" s="146"/>
      <c r="G26" s="146" t="s">
        <v>33</v>
      </c>
      <c r="H26" s="146"/>
      <c r="I26" s="146" t="s">
        <v>34</v>
      </c>
      <c r="J26" s="146"/>
      <c r="K26" s="146" t="s">
        <v>35</v>
      </c>
      <c r="L26" s="149"/>
      <c r="M26" s="66" t="s">
        <v>9</v>
      </c>
      <c r="N26" s="150"/>
      <c r="O26" s="152" t="s">
        <v>10</v>
      </c>
      <c r="P26" s="67"/>
      <c r="Q26" s="150"/>
      <c r="R26" s="152" t="s">
        <v>11</v>
      </c>
      <c r="S26" s="67"/>
      <c r="T26" s="154"/>
      <c r="U26" s="66" t="s">
        <v>9</v>
      </c>
      <c r="V26" s="150"/>
      <c r="W26" s="152" t="s">
        <v>10</v>
      </c>
      <c r="X26" s="67"/>
      <c r="Y26" s="150"/>
      <c r="Z26" s="152" t="s">
        <v>11</v>
      </c>
      <c r="AA26" s="67"/>
      <c r="AB26" s="154"/>
      <c r="AC26" s="66" t="s">
        <v>9</v>
      </c>
      <c r="AD26" s="150"/>
      <c r="AE26" s="152" t="s">
        <v>10</v>
      </c>
      <c r="AF26" s="67"/>
      <c r="AG26" s="150"/>
      <c r="AH26" s="152" t="s">
        <v>11</v>
      </c>
      <c r="AI26" s="67"/>
      <c r="AJ26" s="154"/>
      <c r="AK26" s="66" t="s">
        <v>9</v>
      </c>
      <c r="AL26" s="150"/>
      <c r="AM26" s="152" t="s">
        <v>10</v>
      </c>
      <c r="AN26" s="67"/>
      <c r="AO26" s="150"/>
      <c r="AP26" s="152" t="s">
        <v>11</v>
      </c>
      <c r="AQ26" s="67"/>
      <c r="AR26" s="154"/>
      <c r="AS26" s="66" t="s">
        <v>9</v>
      </c>
      <c r="AT26" s="150"/>
      <c r="AU26" s="152" t="s">
        <v>10</v>
      </c>
      <c r="AV26" s="67"/>
      <c r="AW26" s="150"/>
      <c r="AX26" s="152" t="s">
        <v>11</v>
      </c>
      <c r="AY26" s="67"/>
      <c r="AZ26" s="154"/>
    </row>
    <row r="27" spans="1:52" ht="15.75" customHeight="1" thickBot="1" x14ac:dyDescent="0.25">
      <c r="A27" s="147"/>
      <c r="B27" s="148"/>
      <c r="C27" s="148"/>
      <c r="D27" s="148"/>
      <c r="E27" s="21" t="s">
        <v>36</v>
      </c>
      <c r="F27" s="21" t="s">
        <v>37</v>
      </c>
      <c r="G27" s="21" t="s">
        <v>36</v>
      </c>
      <c r="H27" s="21" t="s">
        <v>37</v>
      </c>
      <c r="I27" s="21" t="s">
        <v>36</v>
      </c>
      <c r="J27" s="21" t="s">
        <v>37</v>
      </c>
      <c r="K27" s="21" t="s">
        <v>36</v>
      </c>
      <c r="L27" s="2" t="s">
        <v>37</v>
      </c>
      <c r="M27" s="68"/>
      <c r="N27" s="151"/>
      <c r="O27" s="153"/>
      <c r="P27" s="69"/>
      <c r="Q27" s="151"/>
      <c r="R27" s="153"/>
      <c r="S27" s="69"/>
      <c r="T27" s="155"/>
      <c r="U27" s="68"/>
      <c r="V27" s="151"/>
      <c r="W27" s="153"/>
      <c r="X27" s="69"/>
      <c r="Y27" s="151"/>
      <c r="Z27" s="153"/>
      <c r="AA27" s="69"/>
      <c r="AB27" s="155"/>
      <c r="AC27" s="68"/>
      <c r="AD27" s="151"/>
      <c r="AE27" s="153"/>
      <c r="AF27" s="69"/>
      <c r="AG27" s="151"/>
      <c r="AH27" s="153"/>
      <c r="AI27" s="69"/>
      <c r="AJ27" s="155"/>
      <c r="AK27" s="68"/>
      <c r="AL27" s="151"/>
      <c r="AM27" s="153"/>
      <c r="AN27" s="69"/>
      <c r="AO27" s="151"/>
      <c r="AP27" s="153"/>
      <c r="AQ27" s="69"/>
      <c r="AR27" s="155"/>
      <c r="AS27" s="68"/>
      <c r="AT27" s="151"/>
      <c r="AU27" s="153"/>
      <c r="AV27" s="69"/>
      <c r="AW27" s="151"/>
      <c r="AX27" s="153"/>
      <c r="AY27" s="69"/>
      <c r="AZ27" s="155"/>
    </row>
    <row r="28" spans="1:52" x14ac:dyDescent="0.2">
      <c r="A28" s="156" t="s">
        <v>83</v>
      </c>
      <c r="B28" s="157"/>
      <c r="C28" s="157"/>
      <c r="D28" s="157"/>
      <c r="E28" s="158"/>
      <c r="F28" s="158"/>
      <c r="G28" s="158"/>
      <c r="H28" s="158"/>
      <c r="I28" s="158"/>
      <c r="J28" s="158"/>
      <c r="K28" s="158"/>
      <c r="L28" s="159"/>
      <c r="M28" s="160"/>
      <c r="N28" s="161"/>
      <c r="O28" s="162"/>
      <c r="P28" s="162"/>
      <c r="Q28" s="162"/>
      <c r="R28" s="162"/>
      <c r="S28" s="162"/>
      <c r="T28" s="163"/>
      <c r="U28" s="160"/>
      <c r="V28" s="161"/>
      <c r="W28" s="162"/>
      <c r="X28" s="162"/>
      <c r="Y28" s="162"/>
      <c r="Z28" s="162"/>
      <c r="AA28" s="162"/>
      <c r="AB28" s="163"/>
      <c r="AC28" s="160"/>
      <c r="AD28" s="161"/>
      <c r="AE28" s="162"/>
      <c r="AF28" s="162"/>
      <c r="AG28" s="162"/>
      <c r="AH28" s="162"/>
      <c r="AI28" s="162"/>
      <c r="AJ28" s="163"/>
      <c r="AK28" s="160"/>
      <c r="AL28" s="161"/>
      <c r="AM28" s="162"/>
      <c r="AN28" s="162"/>
      <c r="AO28" s="162"/>
      <c r="AP28" s="162"/>
      <c r="AQ28" s="162"/>
      <c r="AR28" s="163"/>
      <c r="AS28" s="160"/>
      <c r="AT28" s="161"/>
      <c r="AU28" s="162"/>
      <c r="AV28" s="162"/>
      <c r="AW28" s="162"/>
      <c r="AX28" s="162"/>
      <c r="AY28" s="162"/>
      <c r="AZ28" s="163"/>
    </row>
    <row r="29" spans="1:52" x14ac:dyDescent="0.2">
      <c r="A29" s="168" t="s">
        <v>84</v>
      </c>
      <c r="B29" s="169"/>
      <c r="C29" s="169"/>
      <c r="D29" s="169"/>
      <c r="E29" s="17"/>
      <c r="F29" s="17"/>
      <c r="G29" s="17"/>
      <c r="H29" s="17"/>
      <c r="I29" s="17"/>
      <c r="J29" s="17"/>
      <c r="K29" s="17"/>
      <c r="L29" s="3"/>
      <c r="M29" s="166">
        <f>M6</f>
        <v>0</v>
      </c>
      <c r="N29" s="167"/>
      <c r="O29" s="164">
        <f>-O6</f>
        <v>-0.39966360697162512</v>
      </c>
      <c r="P29" s="164"/>
      <c r="Q29" s="164"/>
      <c r="R29" s="164">
        <f>-Q6</f>
        <v>-0.52270077825286798</v>
      </c>
      <c r="S29" s="164"/>
      <c r="T29" s="165"/>
      <c r="U29" s="166">
        <f>U6</f>
        <v>0</v>
      </c>
      <c r="V29" s="167"/>
      <c r="W29" s="164">
        <f>-W6</f>
        <v>-0.43264132996108146</v>
      </c>
      <c r="X29" s="164"/>
      <c r="Y29" s="164"/>
      <c r="Z29" s="164">
        <f>-Y6</f>
        <v>-0.56728056087879752</v>
      </c>
      <c r="AA29" s="164"/>
      <c r="AB29" s="165"/>
      <c r="AC29" s="166">
        <f>AC6</f>
        <v>0</v>
      </c>
      <c r="AD29" s="167"/>
      <c r="AE29" s="164">
        <f>-AE6</f>
        <v>-0.40503295918928917</v>
      </c>
      <c r="AF29" s="164"/>
      <c r="AG29" s="164"/>
      <c r="AH29" s="164">
        <f>-AG6</f>
        <v>-0.51704850485249776</v>
      </c>
      <c r="AI29" s="164"/>
      <c r="AJ29" s="165"/>
      <c r="AK29" s="166">
        <f>AK6</f>
        <v>0</v>
      </c>
      <c r="AL29" s="167"/>
      <c r="AM29" s="164">
        <f>-AM6</f>
        <v>-0.45036022748362303</v>
      </c>
      <c r="AN29" s="164"/>
      <c r="AO29" s="164"/>
      <c r="AP29" s="164">
        <f>-AO6</f>
        <v>-0.54861972303656148</v>
      </c>
      <c r="AQ29" s="164"/>
      <c r="AR29" s="165"/>
      <c r="AS29" s="166">
        <f>AS6</f>
        <v>0</v>
      </c>
      <c r="AT29" s="167"/>
      <c r="AU29" s="164">
        <f>-AU6</f>
        <v>-0.55532817308206928</v>
      </c>
      <c r="AV29" s="164"/>
      <c r="AW29" s="164"/>
      <c r="AX29" s="164">
        <f>-AW6</f>
        <v>-0.67758663552328768</v>
      </c>
      <c r="AY29" s="164"/>
      <c r="AZ29" s="165"/>
    </row>
    <row r="30" spans="1:52" x14ac:dyDescent="0.2">
      <c r="A30" s="168" t="s">
        <v>486</v>
      </c>
      <c r="B30" s="169"/>
      <c r="C30" s="169"/>
      <c r="D30" s="169"/>
      <c r="E30" s="17"/>
      <c r="F30" s="17"/>
      <c r="G30" s="17"/>
      <c r="H30" s="17"/>
      <c r="I30" s="17"/>
      <c r="J30" s="17"/>
      <c r="K30" s="17"/>
      <c r="L30" s="3"/>
      <c r="M30" s="46">
        <v>0</v>
      </c>
      <c r="N30" s="47"/>
      <c r="O30" s="48">
        <f>SQRT(3)*M21*M30*S6/1000</f>
        <v>0</v>
      </c>
      <c r="P30" s="48"/>
      <c r="Q30" s="48"/>
      <c r="R30" s="48">
        <f>SQRT(3)*M21*M30*SIN(ACOS(S6))/1000</f>
        <v>0</v>
      </c>
      <c r="S30" s="48"/>
      <c r="T30" s="170"/>
      <c r="U30" s="46">
        <v>0</v>
      </c>
      <c r="V30" s="47"/>
      <c r="W30" s="48">
        <f>SQRT(3)*U21*U30*AA6/1000</f>
        <v>0</v>
      </c>
      <c r="X30" s="48"/>
      <c r="Y30" s="48"/>
      <c r="Z30" s="48">
        <f>SQRT(3)*U21*U30*SIN(ACOS(AA6))/1000</f>
        <v>0</v>
      </c>
      <c r="AA30" s="48"/>
      <c r="AB30" s="170"/>
      <c r="AC30" s="46">
        <v>0</v>
      </c>
      <c r="AD30" s="47"/>
      <c r="AE30" s="48">
        <f>SQRT(3)*AC21*AC30*AI6/1000</f>
        <v>0</v>
      </c>
      <c r="AF30" s="48"/>
      <c r="AG30" s="48"/>
      <c r="AH30" s="48">
        <f>SQRT(3)*AC21*AC30*SIN(ACOS(AI6))/1000</f>
        <v>0</v>
      </c>
      <c r="AI30" s="48"/>
      <c r="AJ30" s="170"/>
      <c r="AK30" s="46">
        <v>0</v>
      </c>
      <c r="AL30" s="47"/>
      <c r="AM30" s="48">
        <f>SQRT(3)*AK21*AK30*AQ6/1000</f>
        <v>0</v>
      </c>
      <c r="AN30" s="48"/>
      <c r="AO30" s="48"/>
      <c r="AP30" s="48">
        <f>SQRT(3)*AK21*AK30*SIN(ACOS(AQ6))/1000</f>
        <v>0</v>
      </c>
      <c r="AQ30" s="48"/>
      <c r="AR30" s="170"/>
      <c r="AS30" s="46">
        <v>0</v>
      </c>
      <c r="AT30" s="47"/>
      <c r="AU30" s="48">
        <f>SQRT(3)*AS21*AS30*AY6/1000</f>
        <v>0</v>
      </c>
      <c r="AV30" s="48"/>
      <c r="AW30" s="48"/>
      <c r="AX30" s="48">
        <f>SQRT(3)*AS21*AS30*SIN(ACOS(AY6))/1000</f>
        <v>0</v>
      </c>
      <c r="AY30" s="48"/>
      <c r="AZ30" s="170"/>
    </row>
    <row r="31" spans="1:52" ht="13.5" thickBot="1" x14ac:dyDescent="0.25">
      <c r="A31" s="171" t="s">
        <v>86</v>
      </c>
      <c r="B31" s="172"/>
      <c r="C31" s="172"/>
      <c r="D31" s="172"/>
      <c r="E31" s="173"/>
      <c r="F31" s="173"/>
      <c r="G31" s="173"/>
      <c r="H31" s="173"/>
      <c r="I31" s="173"/>
      <c r="J31" s="173"/>
      <c r="K31" s="173"/>
      <c r="L31" s="174"/>
      <c r="M31" s="84"/>
      <c r="N31" s="175"/>
      <c r="O31" s="82">
        <f>SUM(O29:Q30)</f>
        <v>-0.39966360697162512</v>
      </c>
      <c r="P31" s="82"/>
      <c r="Q31" s="82"/>
      <c r="R31" s="82">
        <f>SUM(R29:T30)</f>
        <v>-0.52270077825286798</v>
      </c>
      <c r="S31" s="82"/>
      <c r="T31" s="176"/>
      <c r="U31" s="84"/>
      <c r="V31" s="175"/>
      <c r="W31" s="82">
        <f>SUM(W29:Y30)</f>
        <v>-0.43264132996108146</v>
      </c>
      <c r="X31" s="82"/>
      <c r="Y31" s="82"/>
      <c r="Z31" s="82">
        <f>SUM(Z29:AB30)</f>
        <v>-0.56728056087879752</v>
      </c>
      <c r="AA31" s="82"/>
      <c r="AB31" s="176"/>
      <c r="AC31" s="84"/>
      <c r="AD31" s="175"/>
      <c r="AE31" s="82">
        <f>SUM(AE29:AG30)</f>
        <v>-0.40503295918928917</v>
      </c>
      <c r="AF31" s="82"/>
      <c r="AG31" s="82"/>
      <c r="AH31" s="82">
        <f>SUM(AH29:AJ30)</f>
        <v>-0.51704850485249776</v>
      </c>
      <c r="AI31" s="82"/>
      <c r="AJ31" s="176"/>
      <c r="AK31" s="84"/>
      <c r="AL31" s="175"/>
      <c r="AM31" s="82">
        <f>SUM(AM29:AO30)</f>
        <v>-0.45036022748362303</v>
      </c>
      <c r="AN31" s="82"/>
      <c r="AO31" s="82"/>
      <c r="AP31" s="82">
        <f>SUM(AP29:AR30)</f>
        <v>-0.54861972303656148</v>
      </c>
      <c r="AQ31" s="82"/>
      <c r="AR31" s="176"/>
      <c r="AS31" s="84"/>
      <c r="AT31" s="175"/>
      <c r="AU31" s="82">
        <f>SUM(AU29:AW30)</f>
        <v>-0.55532817308206928</v>
      </c>
      <c r="AV31" s="82"/>
      <c r="AW31" s="82"/>
      <c r="AX31" s="82">
        <f>SUM(AX29:AZ30)</f>
        <v>-0.67758663552328768</v>
      </c>
      <c r="AY31" s="82"/>
      <c r="AZ31" s="176"/>
    </row>
    <row r="32" spans="1:52" x14ac:dyDescent="0.2">
      <c r="A32" s="156" t="s">
        <v>87</v>
      </c>
      <c r="B32" s="157"/>
      <c r="C32" s="157"/>
      <c r="D32" s="157"/>
      <c r="E32" s="158"/>
      <c r="F32" s="158"/>
      <c r="G32" s="158"/>
      <c r="H32" s="158"/>
      <c r="I32" s="158"/>
      <c r="J32" s="158"/>
      <c r="K32" s="158"/>
      <c r="L32" s="159"/>
      <c r="M32" s="160"/>
      <c r="N32" s="161"/>
      <c r="O32" s="162"/>
      <c r="P32" s="162"/>
      <c r="Q32" s="162"/>
      <c r="R32" s="162"/>
      <c r="S32" s="162"/>
      <c r="T32" s="163"/>
      <c r="U32" s="160"/>
      <c r="V32" s="161"/>
      <c r="W32" s="162"/>
      <c r="X32" s="162"/>
      <c r="Y32" s="162"/>
      <c r="Z32" s="162"/>
      <c r="AA32" s="162"/>
      <c r="AB32" s="163"/>
      <c r="AC32" s="160"/>
      <c r="AD32" s="161"/>
      <c r="AE32" s="162"/>
      <c r="AF32" s="162"/>
      <c r="AG32" s="162"/>
      <c r="AH32" s="162"/>
      <c r="AI32" s="162"/>
      <c r="AJ32" s="163"/>
      <c r="AK32" s="160"/>
      <c r="AL32" s="161"/>
      <c r="AM32" s="162"/>
      <c r="AN32" s="162"/>
      <c r="AO32" s="162"/>
      <c r="AP32" s="162"/>
      <c r="AQ32" s="162"/>
      <c r="AR32" s="163"/>
      <c r="AS32" s="160"/>
      <c r="AT32" s="161"/>
      <c r="AU32" s="162"/>
      <c r="AV32" s="162"/>
      <c r="AW32" s="162"/>
      <c r="AX32" s="162"/>
      <c r="AY32" s="162"/>
      <c r="AZ32" s="163"/>
    </row>
    <row r="33" spans="1:52" x14ac:dyDescent="0.2">
      <c r="A33" s="168" t="s">
        <v>88</v>
      </c>
      <c r="B33" s="169"/>
      <c r="C33" s="169"/>
      <c r="D33" s="169"/>
      <c r="E33" s="17"/>
      <c r="F33" s="17"/>
      <c r="G33" s="17"/>
      <c r="H33" s="17"/>
      <c r="I33" s="17"/>
      <c r="J33" s="17"/>
      <c r="K33" s="17"/>
      <c r="L33" s="3"/>
      <c r="M33" s="166" t="s">
        <v>96</v>
      </c>
      <c r="N33" s="167"/>
      <c r="O33" s="164">
        <v>0</v>
      </c>
      <c r="P33" s="164"/>
      <c r="Q33" s="164"/>
      <c r="R33" s="164">
        <v>0</v>
      </c>
      <c r="S33" s="164"/>
      <c r="T33" s="165"/>
      <c r="U33" s="166" t="s">
        <v>96</v>
      </c>
      <c r="V33" s="167"/>
      <c r="W33" s="164">
        <v>0</v>
      </c>
      <c r="X33" s="164"/>
      <c r="Y33" s="164"/>
      <c r="Z33" s="164">
        <v>0</v>
      </c>
      <c r="AA33" s="164"/>
      <c r="AB33" s="165"/>
      <c r="AC33" s="166" t="s">
        <v>96</v>
      </c>
      <c r="AD33" s="167"/>
      <c r="AE33" s="164">
        <v>0</v>
      </c>
      <c r="AF33" s="164"/>
      <c r="AG33" s="164"/>
      <c r="AH33" s="164">
        <v>0</v>
      </c>
      <c r="AI33" s="164"/>
      <c r="AJ33" s="165"/>
      <c r="AK33" s="166" t="s">
        <v>96</v>
      </c>
      <c r="AL33" s="167"/>
      <c r="AM33" s="164">
        <v>0</v>
      </c>
      <c r="AN33" s="164"/>
      <c r="AO33" s="164"/>
      <c r="AP33" s="164">
        <v>0</v>
      </c>
      <c r="AQ33" s="164"/>
      <c r="AR33" s="165"/>
      <c r="AS33" s="166" t="s">
        <v>96</v>
      </c>
      <c r="AT33" s="167"/>
      <c r="AU33" s="164">
        <v>0</v>
      </c>
      <c r="AV33" s="164"/>
      <c r="AW33" s="164"/>
      <c r="AX33" s="164">
        <v>0</v>
      </c>
      <c r="AY33" s="164"/>
      <c r="AZ33" s="165"/>
    </row>
    <row r="34" spans="1:52" ht="13.5" thickBot="1" x14ac:dyDescent="0.25">
      <c r="A34" s="177" t="s">
        <v>90</v>
      </c>
      <c r="B34" s="178"/>
      <c r="C34" s="178"/>
      <c r="D34" s="178"/>
      <c r="E34" s="179"/>
      <c r="F34" s="179"/>
      <c r="G34" s="179"/>
      <c r="H34" s="179"/>
      <c r="I34" s="179"/>
      <c r="J34" s="179"/>
      <c r="K34" s="179"/>
      <c r="L34" s="180"/>
      <c r="M34" s="181"/>
      <c r="N34" s="182"/>
      <c r="O34" s="183">
        <f>SUM(O33:Q33)</f>
        <v>0</v>
      </c>
      <c r="P34" s="183"/>
      <c r="Q34" s="183"/>
      <c r="R34" s="183">
        <f>SUM(R33:T33)</f>
        <v>0</v>
      </c>
      <c r="S34" s="183"/>
      <c r="T34" s="184"/>
      <c r="U34" s="181"/>
      <c r="V34" s="182"/>
      <c r="W34" s="183">
        <f>SUM(W33:Y33)</f>
        <v>0</v>
      </c>
      <c r="X34" s="183"/>
      <c r="Y34" s="183"/>
      <c r="Z34" s="183">
        <f>SUM(Z33:AB33)</f>
        <v>0</v>
      </c>
      <c r="AA34" s="183"/>
      <c r="AB34" s="184"/>
      <c r="AC34" s="181"/>
      <c r="AD34" s="182"/>
      <c r="AE34" s="183">
        <f>SUM(AE33:AG33)</f>
        <v>0</v>
      </c>
      <c r="AF34" s="183"/>
      <c r="AG34" s="183"/>
      <c r="AH34" s="183">
        <f>SUM(AH33:AJ33)</f>
        <v>0</v>
      </c>
      <c r="AI34" s="183"/>
      <c r="AJ34" s="184"/>
      <c r="AK34" s="181"/>
      <c r="AL34" s="182"/>
      <c r="AM34" s="183">
        <f>SUM(AM33:AO33)</f>
        <v>0</v>
      </c>
      <c r="AN34" s="183"/>
      <c r="AO34" s="183"/>
      <c r="AP34" s="183">
        <f>SUM(AP33:AR33)</f>
        <v>0</v>
      </c>
      <c r="AQ34" s="183"/>
      <c r="AR34" s="184"/>
      <c r="AS34" s="181"/>
      <c r="AT34" s="182"/>
      <c r="AU34" s="183">
        <f>SUM(AU33:AW33)</f>
        <v>0</v>
      </c>
      <c r="AV34" s="183"/>
      <c r="AW34" s="183"/>
      <c r="AX34" s="183">
        <f>SUM(AX33:AZ33)</f>
        <v>0</v>
      </c>
      <c r="AY34" s="183"/>
      <c r="AZ34" s="184"/>
    </row>
    <row r="35" spans="1:52" ht="13.5" thickBot="1" x14ac:dyDescent="0.25">
      <c r="A35" s="185" t="s">
        <v>91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7"/>
      <c r="M35" s="188"/>
      <c r="N35" s="189"/>
      <c r="O35" s="190">
        <f>SUM(O29:Q30)+SUM(O33:Q33)</f>
        <v>-0.39966360697162512</v>
      </c>
      <c r="P35" s="190"/>
      <c r="Q35" s="190"/>
      <c r="R35" s="190">
        <f>SUM(R29:T30)+SUM(R33:T33)</f>
        <v>-0.52270077825286798</v>
      </c>
      <c r="S35" s="190"/>
      <c r="T35" s="191"/>
      <c r="U35" s="188"/>
      <c r="V35" s="189"/>
      <c r="W35" s="190">
        <f>SUM(W29:Y30)+SUM(W33:Y33)</f>
        <v>-0.43264132996108146</v>
      </c>
      <c r="X35" s="190"/>
      <c r="Y35" s="190"/>
      <c r="Z35" s="190">
        <f>SUM(Z29:AB30)+SUM(Z33:AB33)</f>
        <v>-0.56728056087879752</v>
      </c>
      <c r="AA35" s="190"/>
      <c r="AB35" s="191"/>
      <c r="AC35" s="188"/>
      <c r="AD35" s="189"/>
      <c r="AE35" s="190">
        <f>SUM(AE29:AG30)+SUM(AE33:AG33)</f>
        <v>-0.40503295918928917</v>
      </c>
      <c r="AF35" s="190"/>
      <c r="AG35" s="190"/>
      <c r="AH35" s="190">
        <f>SUM(AH29:AJ30)+SUM(AH33:AJ33)</f>
        <v>-0.51704850485249776</v>
      </c>
      <c r="AI35" s="190"/>
      <c r="AJ35" s="191"/>
      <c r="AK35" s="188"/>
      <c r="AL35" s="189"/>
      <c r="AM35" s="190">
        <f>SUM(AM29:AO30)+SUM(AM33:AO33)</f>
        <v>-0.45036022748362303</v>
      </c>
      <c r="AN35" s="190"/>
      <c r="AO35" s="190"/>
      <c r="AP35" s="190">
        <f>SUM(AP29:AR30)+SUM(AP33:AR33)</f>
        <v>-0.54861972303656148</v>
      </c>
      <c r="AQ35" s="190"/>
      <c r="AR35" s="191"/>
      <c r="AS35" s="188"/>
      <c r="AT35" s="189"/>
      <c r="AU35" s="190">
        <f>SUM(AU29:AW30)+SUM(AU33:AW33)</f>
        <v>-0.55532817308206928</v>
      </c>
      <c r="AV35" s="190"/>
      <c r="AW35" s="190"/>
      <c r="AX35" s="190">
        <f>SUM(AX29:AZ30)+SUM(AX33:AZ33)</f>
        <v>-0.67758663552328768</v>
      </c>
      <c r="AY35" s="190"/>
      <c r="AZ35" s="191"/>
    </row>
    <row r="36" spans="1:52" x14ac:dyDescent="0.2">
      <c r="A36" s="156" t="s">
        <v>38</v>
      </c>
      <c r="B36" s="157"/>
      <c r="C36" s="157"/>
      <c r="D36" s="157"/>
      <c r="E36" s="158"/>
      <c r="F36" s="158"/>
      <c r="G36" s="158"/>
      <c r="H36" s="158"/>
      <c r="I36" s="158"/>
      <c r="J36" s="158"/>
      <c r="K36" s="158"/>
      <c r="L36" s="159"/>
      <c r="M36" s="160"/>
      <c r="N36" s="161"/>
      <c r="O36" s="162"/>
      <c r="P36" s="162"/>
      <c r="Q36" s="162"/>
      <c r="R36" s="162"/>
      <c r="S36" s="162"/>
      <c r="T36" s="163"/>
      <c r="U36" s="160"/>
      <c r="V36" s="161"/>
      <c r="W36" s="162"/>
      <c r="X36" s="162"/>
      <c r="Y36" s="162"/>
      <c r="Z36" s="162"/>
      <c r="AA36" s="162"/>
      <c r="AB36" s="163"/>
      <c r="AC36" s="160"/>
      <c r="AD36" s="161"/>
      <c r="AE36" s="162"/>
      <c r="AF36" s="162"/>
      <c r="AG36" s="162"/>
      <c r="AH36" s="162"/>
      <c r="AI36" s="162"/>
      <c r="AJ36" s="163"/>
      <c r="AK36" s="160"/>
      <c r="AL36" s="161"/>
      <c r="AM36" s="162"/>
      <c r="AN36" s="162"/>
      <c r="AO36" s="162"/>
      <c r="AP36" s="162"/>
      <c r="AQ36" s="162"/>
      <c r="AR36" s="163"/>
      <c r="AS36" s="160"/>
      <c r="AT36" s="161"/>
      <c r="AU36" s="162"/>
      <c r="AV36" s="162"/>
      <c r="AW36" s="162"/>
      <c r="AX36" s="162"/>
      <c r="AY36" s="162"/>
      <c r="AZ36" s="163"/>
    </row>
    <row r="37" spans="1:52" x14ac:dyDescent="0.2">
      <c r="A37" s="168" t="s">
        <v>39</v>
      </c>
      <c r="B37" s="169"/>
      <c r="C37" s="169"/>
      <c r="D37" s="169"/>
      <c r="E37" s="17"/>
      <c r="F37" s="17"/>
      <c r="G37" s="17"/>
      <c r="H37" s="17"/>
      <c r="I37" s="17"/>
      <c r="J37" s="17"/>
      <c r="K37" s="17"/>
      <c r="L37" s="3"/>
      <c r="M37" s="166">
        <f>M7</f>
        <v>50</v>
      </c>
      <c r="N37" s="167"/>
      <c r="O37" s="164">
        <f>O7</f>
        <v>0.38659374371817889</v>
      </c>
      <c r="P37" s="164"/>
      <c r="Q37" s="164"/>
      <c r="R37" s="164">
        <f>Q7</f>
        <v>0.37261945679153807</v>
      </c>
      <c r="S37" s="164"/>
      <c r="T37" s="165"/>
      <c r="U37" s="166">
        <f>U7</f>
        <v>55</v>
      </c>
      <c r="V37" s="167"/>
      <c r="W37" s="164">
        <f>W7</f>
        <v>0.4193467954463162</v>
      </c>
      <c r="X37" s="164"/>
      <c r="Y37" s="164"/>
      <c r="Z37" s="164">
        <f>Y7</f>
        <v>0.41592216060882287</v>
      </c>
      <c r="AA37" s="164"/>
      <c r="AB37" s="165"/>
      <c r="AC37" s="166">
        <f>AC7</f>
        <v>50</v>
      </c>
      <c r="AD37" s="167"/>
      <c r="AE37" s="164">
        <f>AE7</f>
        <v>0.39196309593584294</v>
      </c>
      <c r="AF37" s="164"/>
      <c r="AG37" s="164"/>
      <c r="AH37" s="164">
        <f>AG7</f>
        <v>0.36696718339116791</v>
      </c>
      <c r="AI37" s="164"/>
      <c r="AJ37" s="165"/>
      <c r="AK37" s="166">
        <f>AK7</f>
        <v>55</v>
      </c>
      <c r="AL37" s="167"/>
      <c r="AM37" s="164">
        <f>AM7</f>
        <v>0.43706569296885778</v>
      </c>
      <c r="AN37" s="164"/>
      <c r="AO37" s="164"/>
      <c r="AP37" s="164">
        <f>AO7</f>
        <v>0.39726132276658677</v>
      </c>
      <c r="AQ37" s="164"/>
      <c r="AR37" s="165"/>
      <c r="AS37" s="166">
        <f>AS7</f>
        <v>70</v>
      </c>
      <c r="AT37" s="167"/>
      <c r="AU37" s="164">
        <f>AU7</f>
        <v>0.54123124120545041</v>
      </c>
      <c r="AV37" s="164"/>
      <c r="AW37" s="164"/>
      <c r="AX37" s="164">
        <f>AW7</f>
        <v>0.5216672395081533</v>
      </c>
      <c r="AY37" s="164"/>
      <c r="AZ37" s="165"/>
    </row>
    <row r="38" spans="1:52" x14ac:dyDescent="0.2">
      <c r="A38" s="168" t="s">
        <v>487</v>
      </c>
      <c r="B38" s="169"/>
      <c r="C38" s="169"/>
      <c r="D38" s="169"/>
      <c r="E38" s="17"/>
      <c r="F38" s="17"/>
      <c r="G38" s="17"/>
      <c r="H38" s="17"/>
      <c r="I38" s="17"/>
      <c r="J38" s="17"/>
      <c r="K38" s="17"/>
      <c r="L38" s="3"/>
      <c r="M38" s="46">
        <v>46</v>
      </c>
      <c r="N38" s="47"/>
      <c r="O38" s="48">
        <f>-SQRT(3)*M23*M38*S7/1000</f>
        <v>-0.35566624422072457</v>
      </c>
      <c r="P38" s="48"/>
      <c r="Q38" s="48"/>
      <c r="R38" s="48">
        <f>-SQRT(3)*M23*M38*SIN(ACOS(S7))/1000</f>
        <v>-0.34280990024821506</v>
      </c>
      <c r="S38" s="48"/>
      <c r="T38" s="170"/>
      <c r="U38" s="46">
        <v>46</v>
      </c>
      <c r="V38" s="47"/>
      <c r="W38" s="48">
        <f>-SQRT(3)*U23*U38*AA7/1000</f>
        <v>-0.35072641073691901</v>
      </c>
      <c r="X38" s="48"/>
      <c r="Y38" s="48"/>
      <c r="Z38" s="48">
        <f>-SQRT(3)*U23*U38*SIN(ACOS(AA7))/1000</f>
        <v>-0.34786217069101555</v>
      </c>
      <c r="AA38" s="48"/>
      <c r="AB38" s="170"/>
      <c r="AC38" s="46">
        <v>43</v>
      </c>
      <c r="AD38" s="47"/>
      <c r="AE38" s="48">
        <f>-SQRT(3)*AC23*AC38*AI7/1000</f>
        <v>-0.33708826250482493</v>
      </c>
      <c r="AF38" s="48"/>
      <c r="AG38" s="48"/>
      <c r="AH38" s="48">
        <f>-SQRT(3)*AC23*AC38*SIN(ACOS(AI7))/1000</f>
        <v>-0.3155917777164044</v>
      </c>
      <c r="AI38" s="48"/>
      <c r="AJ38" s="170"/>
      <c r="AK38" s="46">
        <v>48</v>
      </c>
      <c r="AL38" s="47"/>
      <c r="AM38" s="48">
        <f>-SQRT(3)*AK23*AK38*AQ7/1000</f>
        <v>-0.3814391502273668</v>
      </c>
      <c r="AN38" s="48"/>
      <c r="AO38" s="48"/>
      <c r="AP38" s="48">
        <f>-SQRT(3)*AK23*AK38*SIN(ACOS(AQ7))/1000</f>
        <v>-0.34670079077811211</v>
      </c>
      <c r="AQ38" s="48"/>
      <c r="AR38" s="170"/>
      <c r="AS38" s="46">
        <v>61</v>
      </c>
      <c r="AT38" s="47"/>
      <c r="AU38" s="48">
        <f>-SQRT(3)*AS23*AS38*AY7/1000</f>
        <v>-0.47164436733617821</v>
      </c>
      <c r="AV38" s="48"/>
      <c r="AW38" s="48"/>
      <c r="AX38" s="48">
        <f>-SQRT(3)*AS23*AS38*SIN(ACOS(AY7))/1000</f>
        <v>-0.45459573728567648</v>
      </c>
      <c r="AY38" s="48"/>
      <c r="AZ38" s="170"/>
    </row>
    <row r="39" spans="1:52" x14ac:dyDescent="0.2">
      <c r="A39" s="168" t="s">
        <v>488</v>
      </c>
      <c r="B39" s="169"/>
      <c r="C39" s="169"/>
      <c r="D39" s="169"/>
      <c r="E39" s="17"/>
      <c r="F39" s="17"/>
      <c r="G39" s="17"/>
      <c r="H39" s="17"/>
      <c r="I39" s="17"/>
      <c r="J39" s="17"/>
      <c r="K39" s="17"/>
      <c r="L39" s="3"/>
      <c r="M39" s="46">
        <v>7</v>
      </c>
      <c r="N39" s="47"/>
      <c r="O39" s="48">
        <f>-SQRT(3)*M23*M39*S7/1000</f>
        <v>-5.4123124120545034E-2</v>
      </c>
      <c r="P39" s="48"/>
      <c r="Q39" s="48"/>
      <c r="R39" s="48">
        <f>-SQRT(3)*M23*M39*SIN(ACOS(S7))/1000</f>
        <v>-5.2166723950815334E-2</v>
      </c>
      <c r="S39" s="48"/>
      <c r="T39" s="170"/>
      <c r="U39" s="46">
        <v>7</v>
      </c>
      <c r="V39" s="47"/>
      <c r="W39" s="48">
        <f>-SQRT(3)*U23*U39*AA7/1000</f>
        <v>-5.3371410329531153E-2</v>
      </c>
      <c r="X39" s="48"/>
      <c r="Y39" s="48"/>
      <c r="Z39" s="48">
        <f>-SQRT(3)*U23*U39*SIN(ACOS(AA7))/1000</f>
        <v>-5.2935547713850187E-2</v>
      </c>
      <c r="AA39" s="48"/>
      <c r="AB39" s="170"/>
      <c r="AC39" s="46">
        <v>5</v>
      </c>
      <c r="AD39" s="47"/>
      <c r="AE39" s="48">
        <f>-SQRT(3)*AC23*AC39*AI7/1000</f>
        <v>-3.9196309593584298E-2</v>
      </c>
      <c r="AF39" s="48"/>
      <c r="AG39" s="48"/>
      <c r="AH39" s="48">
        <f>-SQRT(3)*AC23*AC39*SIN(ACOS(AI7))/1000</f>
        <v>-3.6696718339116793E-2</v>
      </c>
      <c r="AI39" s="48"/>
      <c r="AJ39" s="170"/>
      <c r="AK39" s="46">
        <v>5</v>
      </c>
      <c r="AL39" s="47"/>
      <c r="AM39" s="48">
        <f>-SQRT(3)*AK23*AK39*AQ7/1000</f>
        <v>-3.9733244815350711E-2</v>
      </c>
      <c r="AN39" s="48"/>
      <c r="AO39" s="48"/>
      <c r="AP39" s="48">
        <f>-SQRT(3)*AK23*AK39*SIN(ACOS(AQ7))/1000</f>
        <v>-3.6114665706053345E-2</v>
      </c>
      <c r="AQ39" s="48"/>
      <c r="AR39" s="170"/>
      <c r="AS39" s="46">
        <v>8</v>
      </c>
      <c r="AT39" s="47"/>
      <c r="AU39" s="48">
        <f>-SQRT(3)*AS23*AS39*AY7/1000</f>
        <v>-6.1854998994908622E-2</v>
      </c>
      <c r="AV39" s="48"/>
      <c r="AW39" s="48"/>
      <c r="AX39" s="48">
        <f>-SQRT(3)*AS23*AS39*SIN(ACOS(AY7))/1000</f>
        <v>-5.9619113086646094E-2</v>
      </c>
      <c r="AY39" s="48"/>
      <c r="AZ39" s="170"/>
    </row>
    <row r="40" spans="1:52" x14ac:dyDescent="0.2">
      <c r="A40" s="168" t="s">
        <v>489</v>
      </c>
      <c r="B40" s="169"/>
      <c r="C40" s="169"/>
      <c r="D40" s="169"/>
      <c r="E40" s="17"/>
      <c r="F40" s="17"/>
      <c r="G40" s="17"/>
      <c r="H40" s="17"/>
      <c r="I40" s="17"/>
      <c r="J40" s="17"/>
      <c r="K40" s="17"/>
      <c r="L40" s="3"/>
      <c r="M40" s="46">
        <v>0</v>
      </c>
      <c r="N40" s="47"/>
      <c r="O40" s="48">
        <f>-SQRT(3)*M23*M40*S7/1000</f>
        <v>0</v>
      </c>
      <c r="P40" s="48"/>
      <c r="Q40" s="48"/>
      <c r="R40" s="48">
        <f>-SQRT(3)*M23*M40*SIN(ACOS(S7))/1000</f>
        <v>0</v>
      </c>
      <c r="S40" s="48"/>
      <c r="T40" s="170"/>
      <c r="U40" s="46">
        <v>0</v>
      </c>
      <c r="V40" s="47"/>
      <c r="W40" s="48">
        <f>-SQRT(3)*U23*U40*AA7/1000</f>
        <v>0</v>
      </c>
      <c r="X40" s="48"/>
      <c r="Y40" s="48"/>
      <c r="Z40" s="48">
        <f>-SQRT(3)*U23*U40*SIN(ACOS(AA7))/1000</f>
        <v>0</v>
      </c>
      <c r="AA40" s="48"/>
      <c r="AB40" s="170"/>
      <c r="AC40" s="46">
        <v>0</v>
      </c>
      <c r="AD40" s="47"/>
      <c r="AE40" s="48">
        <f>-SQRT(3)*AC23*AC40*AI7/1000</f>
        <v>0</v>
      </c>
      <c r="AF40" s="48"/>
      <c r="AG40" s="48"/>
      <c r="AH40" s="48">
        <f>-SQRT(3)*AC23*AC40*SIN(ACOS(AI7))/1000</f>
        <v>0</v>
      </c>
      <c r="AI40" s="48"/>
      <c r="AJ40" s="170"/>
      <c r="AK40" s="46">
        <v>0</v>
      </c>
      <c r="AL40" s="47"/>
      <c r="AM40" s="48">
        <f>-SQRT(3)*AK23*AK40*AQ7/1000</f>
        <v>0</v>
      </c>
      <c r="AN40" s="48"/>
      <c r="AO40" s="48"/>
      <c r="AP40" s="48">
        <f>-SQRT(3)*AK23*AK40*SIN(ACOS(AQ7))/1000</f>
        <v>0</v>
      </c>
      <c r="AQ40" s="48"/>
      <c r="AR40" s="170"/>
      <c r="AS40" s="46">
        <v>0</v>
      </c>
      <c r="AT40" s="47"/>
      <c r="AU40" s="48">
        <f>-SQRT(3)*AS23*AS40*AY7/1000</f>
        <v>0</v>
      </c>
      <c r="AV40" s="48"/>
      <c r="AW40" s="48"/>
      <c r="AX40" s="48">
        <f>-SQRT(3)*AS23*AS40*SIN(ACOS(AY7))/1000</f>
        <v>0</v>
      </c>
      <c r="AY40" s="48"/>
      <c r="AZ40" s="170"/>
    </row>
    <row r="41" spans="1:52" ht="13.5" thickBot="1" x14ac:dyDescent="0.25">
      <c r="A41" s="171" t="s">
        <v>40</v>
      </c>
      <c r="B41" s="172"/>
      <c r="C41" s="172"/>
      <c r="D41" s="172"/>
      <c r="E41" s="173"/>
      <c r="F41" s="173"/>
      <c r="G41" s="173"/>
      <c r="H41" s="173"/>
      <c r="I41" s="173"/>
      <c r="J41" s="173"/>
      <c r="K41" s="173"/>
      <c r="L41" s="174"/>
      <c r="M41" s="84"/>
      <c r="N41" s="175"/>
      <c r="O41" s="82">
        <f>SUM(O37:Q40)</f>
        <v>-2.3195624623090709E-2</v>
      </c>
      <c r="P41" s="82"/>
      <c r="Q41" s="82"/>
      <c r="R41" s="82">
        <f>SUM(R37:T40)</f>
        <v>-2.2357167407492322E-2</v>
      </c>
      <c r="S41" s="82"/>
      <c r="T41" s="176"/>
      <c r="U41" s="84"/>
      <c r="V41" s="175"/>
      <c r="W41" s="82">
        <f>SUM(W37:Y40)</f>
        <v>1.5248974379866033E-2</v>
      </c>
      <c r="X41" s="82"/>
      <c r="Y41" s="82"/>
      <c r="Z41" s="82">
        <f>SUM(Z37:AB40)</f>
        <v>1.5124442203957131E-2</v>
      </c>
      <c r="AA41" s="82"/>
      <c r="AB41" s="176"/>
      <c r="AC41" s="84"/>
      <c r="AD41" s="175"/>
      <c r="AE41" s="82">
        <f>SUM(AE37:AG40)</f>
        <v>1.5678523837433712E-2</v>
      </c>
      <c r="AF41" s="82"/>
      <c r="AG41" s="82"/>
      <c r="AH41" s="82">
        <f>SUM(AH37:AJ40)</f>
        <v>1.4678687335646715E-2</v>
      </c>
      <c r="AI41" s="82"/>
      <c r="AJ41" s="176"/>
      <c r="AK41" s="84"/>
      <c r="AL41" s="175"/>
      <c r="AM41" s="82">
        <f>SUM(AM37:AO40)</f>
        <v>1.5893297926140269E-2</v>
      </c>
      <c r="AN41" s="82"/>
      <c r="AO41" s="82"/>
      <c r="AP41" s="82">
        <f>SUM(AP37:AR40)</f>
        <v>1.444586628242131E-2</v>
      </c>
      <c r="AQ41" s="82"/>
      <c r="AR41" s="176"/>
      <c r="AS41" s="84"/>
      <c r="AT41" s="175"/>
      <c r="AU41" s="82">
        <f>SUM(AU37:AW40)</f>
        <v>7.7318748743635812E-3</v>
      </c>
      <c r="AV41" s="82"/>
      <c r="AW41" s="82"/>
      <c r="AX41" s="82">
        <f>SUM(AX37:AZ40)</f>
        <v>7.4523891358307254E-3</v>
      </c>
      <c r="AY41" s="82"/>
      <c r="AZ41" s="176"/>
    </row>
    <row r="42" spans="1:52" x14ac:dyDescent="0.2">
      <c r="A42" s="156" t="s">
        <v>41</v>
      </c>
      <c r="B42" s="157"/>
      <c r="C42" s="157"/>
      <c r="D42" s="157"/>
      <c r="E42" s="158"/>
      <c r="F42" s="158"/>
      <c r="G42" s="158"/>
      <c r="H42" s="158"/>
      <c r="I42" s="158"/>
      <c r="J42" s="158"/>
      <c r="K42" s="158"/>
      <c r="L42" s="159"/>
      <c r="M42" s="160"/>
      <c r="N42" s="161"/>
      <c r="O42" s="162"/>
      <c r="P42" s="162"/>
      <c r="Q42" s="162"/>
      <c r="R42" s="162"/>
      <c r="S42" s="162"/>
      <c r="T42" s="163"/>
      <c r="U42" s="160"/>
      <c r="V42" s="161"/>
      <c r="W42" s="162"/>
      <c r="X42" s="162"/>
      <c r="Y42" s="162"/>
      <c r="Z42" s="162"/>
      <c r="AA42" s="162"/>
      <c r="AB42" s="163"/>
      <c r="AC42" s="160"/>
      <c r="AD42" s="161"/>
      <c r="AE42" s="162"/>
      <c r="AF42" s="162"/>
      <c r="AG42" s="162"/>
      <c r="AH42" s="162"/>
      <c r="AI42" s="162"/>
      <c r="AJ42" s="163"/>
      <c r="AK42" s="160"/>
      <c r="AL42" s="161"/>
      <c r="AM42" s="162"/>
      <c r="AN42" s="162"/>
      <c r="AO42" s="162"/>
      <c r="AP42" s="162"/>
      <c r="AQ42" s="162"/>
      <c r="AR42" s="163"/>
      <c r="AS42" s="160"/>
      <c r="AT42" s="161"/>
      <c r="AU42" s="162"/>
      <c r="AV42" s="162"/>
      <c r="AW42" s="162"/>
      <c r="AX42" s="162"/>
      <c r="AY42" s="162"/>
      <c r="AZ42" s="163"/>
    </row>
    <row r="43" spans="1:52" x14ac:dyDescent="0.2">
      <c r="A43" s="168" t="s">
        <v>42</v>
      </c>
      <c r="B43" s="169"/>
      <c r="C43" s="169"/>
      <c r="D43" s="169"/>
      <c r="E43" s="17"/>
      <c r="F43" s="17"/>
      <c r="G43" s="17"/>
      <c r="H43" s="17"/>
      <c r="I43" s="17"/>
      <c r="J43" s="17"/>
      <c r="K43" s="17"/>
      <c r="L43" s="3"/>
      <c r="M43" s="166">
        <f>M10</f>
        <v>13</v>
      </c>
      <c r="N43" s="167"/>
      <c r="O43" s="164">
        <f>O10</f>
        <v>0.11028660272387972</v>
      </c>
      <c r="P43" s="164"/>
      <c r="Q43" s="164"/>
      <c r="R43" s="164">
        <f>Q10</f>
        <v>8.5591728925832583E-2</v>
      </c>
      <c r="S43" s="164"/>
      <c r="T43" s="165"/>
      <c r="U43" s="166">
        <f>U10</f>
        <v>15</v>
      </c>
      <c r="V43" s="167"/>
      <c r="W43" s="164">
        <f>W10</f>
        <v>0.12725377237370736</v>
      </c>
      <c r="X43" s="164"/>
      <c r="Y43" s="164"/>
      <c r="Z43" s="164">
        <f>Y10</f>
        <v>9.8759687222114506E-2</v>
      </c>
      <c r="AA43" s="164"/>
      <c r="AB43" s="165"/>
      <c r="AC43" s="166">
        <f>AC10</f>
        <v>15</v>
      </c>
      <c r="AD43" s="167"/>
      <c r="AE43" s="164">
        <f>AE10</f>
        <v>0.12725377237370736</v>
      </c>
      <c r="AF43" s="164"/>
      <c r="AG43" s="164"/>
      <c r="AH43" s="164">
        <f>AG10</f>
        <v>9.8759687222114506E-2</v>
      </c>
      <c r="AI43" s="164"/>
      <c r="AJ43" s="165"/>
      <c r="AK43" s="166">
        <f>AK10</f>
        <v>15</v>
      </c>
      <c r="AL43" s="167"/>
      <c r="AM43" s="164">
        <f>AM10</f>
        <v>0.12725377237370736</v>
      </c>
      <c r="AN43" s="164"/>
      <c r="AO43" s="164"/>
      <c r="AP43" s="164">
        <f>AO10</f>
        <v>9.8759687222114506E-2</v>
      </c>
      <c r="AQ43" s="164"/>
      <c r="AR43" s="165"/>
      <c r="AS43" s="166">
        <f>AS10</f>
        <v>15</v>
      </c>
      <c r="AT43" s="167"/>
      <c r="AU43" s="164">
        <f>AU10</f>
        <v>0.12725377237370736</v>
      </c>
      <c r="AV43" s="164"/>
      <c r="AW43" s="164"/>
      <c r="AX43" s="164">
        <f>AW10</f>
        <v>9.8759687222114506E-2</v>
      </c>
      <c r="AY43" s="164"/>
      <c r="AZ43" s="165"/>
    </row>
    <row r="44" spans="1:52" x14ac:dyDescent="0.2">
      <c r="A44" s="168" t="s">
        <v>490</v>
      </c>
      <c r="B44" s="169"/>
      <c r="C44" s="169"/>
      <c r="D44" s="169"/>
      <c r="E44" s="17"/>
      <c r="F44" s="17"/>
      <c r="G44" s="17"/>
      <c r="H44" s="17"/>
      <c r="I44" s="17"/>
      <c r="J44" s="17"/>
      <c r="K44" s="17"/>
      <c r="L44" s="3"/>
      <c r="M44" s="46">
        <v>10</v>
      </c>
      <c r="N44" s="47"/>
      <c r="O44" s="48">
        <f>-SQRT(3)*M24*M44*S10/1000</f>
        <v>-8.4835848249138243E-2</v>
      </c>
      <c r="P44" s="48"/>
      <c r="Q44" s="48"/>
      <c r="R44" s="48">
        <f>-SQRT(3)*M24*M44*SIN(ACOS(S10))/1000</f>
        <v>-6.5839791481409657E-2</v>
      </c>
      <c r="S44" s="48"/>
      <c r="T44" s="170"/>
      <c r="U44" s="46">
        <v>14</v>
      </c>
      <c r="V44" s="47"/>
      <c r="W44" s="48">
        <f>-SQRT(3)*U24*U44*AA10/1000</f>
        <v>-0.11877018754879352</v>
      </c>
      <c r="X44" s="48"/>
      <c r="Y44" s="48"/>
      <c r="Z44" s="48">
        <f>-SQRT(3)*U24*U44*SIN(ACOS(AA10))/1000</f>
        <v>-9.2175708073973545E-2</v>
      </c>
      <c r="AA44" s="48"/>
      <c r="AB44" s="170"/>
      <c r="AC44" s="46">
        <v>12</v>
      </c>
      <c r="AD44" s="47"/>
      <c r="AE44" s="48">
        <f>-SQRT(3)*AC24*AC44*AI10/1000</f>
        <v>-0.1018030178989659</v>
      </c>
      <c r="AF44" s="48"/>
      <c r="AG44" s="48"/>
      <c r="AH44" s="48">
        <f>-SQRT(3)*AC24*AC44*SIN(ACOS(AI10))/1000</f>
        <v>-7.9007749777691622E-2</v>
      </c>
      <c r="AI44" s="48"/>
      <c r="AJ44" s="170"/>
      <c r="AK44" s="46">
        <v>11</v>
      </c>
      <c r="AL44" s="47"/>
      <c r="AM44" s="48">
        <f>-SQRT(3)*AK24*AK44*AQ10/1000</f>
        <v>-9.3319433074052077E-2</v>
      </c>
      <c r="AN44" s="48"/>
      <c r="AO44" s="48"/>
      <c r="AP44" s="48">
        <f>-SQRT(3)*AK24*AK44*SIN(ACOS(AQ10))/1000</f>
        <v>-7.2423770629550646E-2</v>
      </c>
      <c r="AQ44" s="48"/>
      <c r="AR44" s="170"/>
      <c r="AS44" s="46">
        <v>17</v>
      </c>
      <c r="AT44" s="47"/>
      <c r="AU44" s="48">
        <f>-SQRT(3)*AS24*AS44*AY10/1000</f>
        <v>-0.14422094202353503</v>
      </c>
      <c r="AV44" s="48"/>
      <c r="AW44" s="48"/>
      <c r="AX44" s="48">
        <f>-SQRT(3)*AS24*AS44*SIN(ACOS(AY10))/1000</f>
        <v>-0.11192764551839644</v>
      </c>
      <c r="AY44" s="48"/>
      <c r="AZ44" s="170"/>
    </row>
    <row r="45" spans="1:52" x14ac:dyDescent="0.2">
      <c r="A45" s="168" t="s">
        <v>491</v>
      </c>
      <c r="B45" s="169"/>
      <c r="C45" s="169"/>
      <c r="D45" s="169"/>
      <c r="E45" s="17"/>
      <c r="F45" s="17"/>
      <c r="G45" s="17"/>
      <c r="H45" s="17"/>
      <c r="I45" s="17"/>
      <c r="J45" s="17"/>
      <c r="K45" s="17"/>
      <c r="L45" s="3"/>
      <c r="M45" s="46">
        <v>0</v>
      </c>
      <c r="N45" s="47"/>
      <c r="O45" s="48">
        <f>-SQRT(3)*M24*M45*S10/1000</f>
        <v>0</v>
      </c>
      <c r="P45" s="48"/>
      <c r="Q45" s="48"/>
      <c r="R45" s="48">
        <f>-SQRT(3)*M24*M45*SIN(ACOS(S10))/1000</f>
        <v>0</v>
      </c>
      <c r="S45" s="48"/>
      <c r="T45" s="170"/>
      <c r="U45" s="46">
        <v>0</v>
      </c>
      <c r="V45" s="47"/>
      <c r="W45" s="48">
        <f>-SQRT(3)*U24*U45*AA10/1000</f>
        <v>0</v>
      </c>
      <c r="X45" s="48"/>
      <c r="Y45" s="48"/>
      <c r="Z45" s="48">
        <f>-SQRT(3)*U24*U45*SIN(ACOS(AA10))/1000</f>
        <v>0</v>
      </c>
      <c r="AA45" s="48"/>
      <c r="AB45" s="170"/>
      <c r="AC45" s="46">
        <v>0</v>
      </c>
      <c r="AD45" s="47"/>
      <c r="AE45" s="48">
        <f>-SQRT(3)*AC24*AC45*AI10/1000</f>
        <v>0</v>
      </c>
      <c r="AF45" s="48"/>
      <c r="AG45" s="48"/>
      <c r="AH45" s="48">
        <f>-SQRT(3)*AC24*AC45*SIN(ACOS(AI10))/1000</f>
        <v>0</v>
      </c>
      <c r="AI45" s="48"/>
      <c r="AJ45" s="170"/>
      <c r="AK45" s="46">
        <v>0</v>
      </c>
      <c r="AL45" s="47"/>
      <c r="AM45" s="48">
        <f>-SQRT(3)*AK24*AK45*AQ10/1000</f>
        <v>0</v>
      </c>
      <c r="AN45" s="48"/>
      <c r="AO45" s="48"/>
      <c r="AP45" s="48">
        <f>-SQRT(3)*AK24*AK45*SIN(ACOS(AQ10))/1000</f>
        <v>0</v>
      </c>
      <c r="AQ45" s="48"/>
      <c r="AR45" s="170"/>
      <c r="AS45" s="46">
        <v>0</v>
      </c>
      <c r="AT45" s="47"/>
      <c r="AU45" s="48">
        <f>-SQRT(3)*AS24*AS45*AY10/1000</f>
        <v>0</v>
      </c>
      <c r="AV45" s="48"/>
      <c r="AW45" s="48"/>
      <c r="AX45" s="48">
        <f>-SQRT(3)*AS24*AS45*SIN(ACOS(AY10))/1000</f>
        <v>0</v>
      </c>
      <c r="AY45" s="48"/>
      <c r="AZ45" s="170"/>
    </row>
    <row r="46" spans="1:52" x14ac:dyDescent="0.2">
      <c r="A46" s="168" t="s">
        <v>492</v>
      </c>
      <c r="B46" s="169"/>
      <c r="C46" s="169"/>
      <c r="D46" s="169"/>
      <c r="E46" s="17"/>
      <c r="F46" s="17"/>
      <c r="G46" s="17"/>
      <c r="H46" s="17"/>
      <c r="I46" s="17"/>
      <c r="J46" s="17"/>
      <c r="K46" s="17"/>
      <c r="L46" s="3"/>
      <c r="M46" s="46">
        <v>4</v>
      </c>
      <c r="N46" s="47"/>
      <c r="O46" s="48">
        <f>-SQRT(3)*M24*M46*S10/1000</f>
        <v>-3.3934339299655301E-2</v>
      </c>
      <c r="P46" s="48"/>
      <c r="Q46" s="48"/>
      <c r="R46" s="48">
        <f>-SQRT(3)*M24*M46*SIN(ACOS(S10))/1000</f>
        <v>-2.633591659256387E-2</v>
      </c>
      <c r="S46" s="48"/>
      <c r="T46" s="170"/>
      <c r="U46" s="46">
        <v>4</v>
      </c>
      <c r="V46" s="47"/>
      <c r="W46" s="48">
        <f>-SQRT(3)*U24*U46*AA10/1000</f>
        <v>-3.3934339299655301E-2</v>
      </c>
      <c r="X46" s="48"/>
      <c r="Y46" s="48"/>
      <c r="Z46" s="48">
        <f>-SQRT(3)*U24*U46*SIN(ACOS(AA10))/1000</f>
        <v>-2.633591659256387E-2</v>
      </c>
      <c r="AA46" s="48"/>
      <c r="AB46" s="170"/>
      <c r="AC46" s="46">
        <v>4</v>
      </c>
      <c r="AD46" s="47"/>
      <c r="AE46" s="48">
        <f>-SQRT(3)*AC24*AC46*AI10/1000</f>
        <v>-3.3934339299655301E-2</v>
      </c>
      <c r="AF46" s="48"/>
      <c r="AG46" s="48"/>
      <c r="AH46" s="48">
        <f>-SQRT(3)*AC24*AC46*SIN(ACOS(AI10))/1000</f>
        <v>-2.633591659256387E-2</v>
      </c>
      <c r="AI46" s="48"/>
      <c r="AJ46" s="170"/>
      <c r="AK46" s="46">
        <v>4</v>
      </c>
      <c r="AL46" s="47"/>
      <c r="AM46" s="48">
        <f>-SQRT(3)*AK24*AK46*AQ10/1000</f>
        <v>-3.3934339299655301E-2</v>
      </c>
      <c r="AN46" s="48"/>
      <c r="AO46" s="48"/>
      <c r="AP46" s="48">
        <f>-SQRT(3)*AK24*AK46*SIN(ACOS(AQ10))/1000</f>
        <v>-2.633591659256387E-2</v>
      </c>
      <c r="AQ46" s="48"/>
      <c r="AR46" s="170"/>
      <c r="AS46" s="46">
        <v>1</v>
      </c>
      <c r="AT46" s="47"/>
      <c r="AU46" s="48">
        <f>-SQRT(3)*AS24*AS46*AY10/1000</f>
        <v>-8.4835848249138254E-3</v>
      </c>
      <c r="AV46" s="48"/>
      <c r="AW46" s="48"/>
      <c r="AX46" s="48">
        <f>-SQRT(3)*AS24*AS46*SIN(ACOS(AY10))/1000</f>
        <v>-6.5839791481409676E-3</v>
      </c>
      <c r="AY46" s="48"/>
      <c r="AZ46" s="170"/>
    </row>
    <row r="47" spans="1:52" ht="13.5" thickBot="1" x14ac:dyDescent="0.25">
      <c r="A47" s="177" t="s">
        <v>43</v>
      </c>
      <c r="B47" s="178"/>
      <c r="C47" s="178"/>
      <c r="D47" s="178"/>
      <c r="E47" s="179"/>
      <c r="F47" s="179"/>
      <c r="G47" s="179"/>
      <c r="H47" s="179"/>
      <c r="I47" s="179"/>
      <c r="J47" s="179"/>
      <c r="K47" s="179"/>
      <c r="L47" s="180"/>
      <c r="M47" s="181"/>
      <c r="N47" s="182"/>
      <c r="O47" s="183">
        <f>SUM(O43:Q46)</f>
        <v>-8.4835848249138271E-3</v>
      </c>
      <c r="P47" s="183"/>
      <c r="Q47" s="183"/>
      <c r="R47" s="183">
        <f>SUM(R43:T46)</f>
        <v>-6.5839791481409442E-3</v>
      </c>
      <c r="S47" s="183"/>
      <c r="T47" s="184"/>
      <c r="U47" s="181"/>
      <c r="V47" s="182"/>
      <c r="W47" s="183">
        <f>SUM(W43:Y46)</f>
        <v>-2.5450754474741467E-2</v>
      </c>
      <c r="X47" s="183"/>
      <c r="Y47" s="183"/>
      <c r="Z47" s="183">
        <f>SUM(Z43:AB46)</f>
        <v>-1.9751937444422909E-2</v>
      </c>
      <c r="AA47" s="183"/>
      <c r="AB47" s="184"/>
      <c r="AC47" s="181"/>
      <c r="AD47" s="182"/>
      <c r="AE47" s="183">
        <f>SUM(AE43:AG46)</f>
        <v>-8.483584824913841E-3</v>
      </c>
      <c r="AF47" s="183"/>
      <c r="AG47" s="183"/>
      <c r="AH47" s="183">
        <f>SUM(AH43:AJ46)</f>
        <v>-6.5839791481409858E-3</v>
      </c>
      <c r="AI47" s="183"/>
      <c r="AJ47" s="184"/>
      <c r="AK47" s="181"/>
      <c r="AL47" s="182"/>
      <c r="AM47" s="183">
        <f>SUM(AM43:AO46)</f>
        <v>0</v>
      </c>
      <c r="AN47" s="183"/>
      <c r="AO47" s="183"/>
      <c r="AP47" s="183">
        <f>SUM(AP43:AR46)</f>
        <v>0</v>
      </c>
      <c r="AQ47" s="183"/>
      <c r="AR47" s="184"/>
      <c r="AS47" s="181"/>
      <c r="AT47" s="182"/>
      <c r="AU47" s="183">
        <f>SUM(AU43:AW46)</f>
        <v>-2.5450754474741495E-2</v>
      </c>
      <c r="AV47" s="183"/>
      <c r="AW47" s="183"/>
      <c r="AX47" s="183">
        <f>SUM(AX43:AZ46)</f>
        <v>-1.9751937444422905E-2</v>
      </c>
      <c r="AY47" s="183"/>
      <c r="AZ47" s="184"/>
    </row>
    <row r="48" spans="1:52" ht="13.5" thickBot="1" x14ac:dyDescent="0.25">
      <c r="A48" s="185" t="s">
        <v>44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7"/>
      <c r="M48" s="188"/>
      <c r="N48" s="189"/>
      <c r="O48" s="190">
        <f>SUM(O37:Q40)+SUM(O43:Q46)</f>
        <v>-3.1679209448004536E-2</v>
      </c>
      <c r="P48" s="190"/>
      <c r="Q48" s="190"/>
      <c r="R48" s="190">
        <f>SUM(R37:T40)+SUM(R43:T46)</f>
        <v>-2.8941146555633266E-2</v>
      </c>
      <c r="S48" s="190"/>
      <c r="T48" s="191"/>
      <c r="U48" s="188"/>
      <c r="V48" s="189"/>
      <c r="W48" s="190">
        <f>SUM(W37:Y40)+SUM(W43:Y46)</f>
        <v>-1.0201780094875434E-2</v>
      </c>
      <c r="X48" s="190"/>
      <c r="Y48" s="190"/>
      <c r="Z48" s="190">
        <f>SUM(Z37:AB40)+SUM(Z43:AB46)</f>
        <v>-4.6274952404657781E-3</v>
      </c>
      <c r="AA48" s="190"/>
      <c r="AB48" s="191"/>
      <c r="AC48" s="188"/>
      <c r="AD48" s="189"/>
      <c r="AE48" s="190">
        <f>SUM(AE37:AG40)+SUM(AE43:AG46)</f>
        <v>7.1949390125198714E-3</v>
      </c>
      <c r="AF48" s="190"/>
      <c r="AG48" s="190"/>
      <c r="AH48" s="190">
        <f>SUM(AH37:AJ40)+SUM(AH43:AJ46)</f>
        <v>8.0947081875057288E-3</v>
      </c>
      <c r="AI48" s="190"/>
      <c r="AJ48" s="191"/>
      <c r="AK48" s="188"/>
      <c r="AL48" s="189"/>
      <c r="AM48" s="190">
        <f>SUM(AM37:AO40)+SUM(AM43:AO46)</f>
        <v>1.5893297926140269E-2</v>
      </c>
      <c r="AN48" s="190"/>
      <c r="AO48" s="190"/>
      <c r="AP48" s="190">
        <f>SUM(AP37:AR40)+SUM(AP43:AR46)</f>
        <v>1.444586628242131E-2</v>
      </c>
      <c r="AQ48" s="190"/>
      <c r="AR48" s="191"/>
      <c r="AS48" s="188"/>
      <c r="AT48" s="189"/>
      <c r="AU48" s="190">
        <f>SUM(AU37:AW40)+SUM(AU43:AW46)</f>
        <v>-1.7718879600377914E-2</v>
      </c>
      <c r="AV48" s="190"/>
      <c r="AW48" s="190"/>
      <c r="AX48" s="190">
        <f>SUM(AX37:AZ40)+SUM(AX43:AZ46)</f>
        <v>-1.229954830859218E-2</v>
      </c>
      <c r="AY48" s="190"/>
      <c r="AZ48" s="191"/>
    </row>
    <row r="49" spans="1:52" ht="13.5" thickBot="1" x14ac:dyDescent="0.25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</row>
    <row r="50" spans="1:52" ht="13.5" thickBot="1" x14ac:dyDescent="0.25">
      <c r="A50" s="195" t="s">
        <v>45</v>
      </c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7"/>
      <c r="M50" s="192" t="s">
        <v>493</v>
      </c>
      <c r="N50" s="193"/>
      <c r="O50" s="193"/>
      <c r="P50" s="193"/>
      <c r="Q50" s="193"/>
      <c r="R50" s="193"/>
      <c r="S50" s="193"/>
      <c r="T50" s="194"/>
      <c r="U50" s="192" t="s">
        <v>125</v>
      </c>
      <c r="V50" s="193"/>
      <c r="W50" s="193"/>
      <c r="X50" s="193"/>
      <c r="Y50" s="193"/>
      <c r="Z50" s="193"/>
      <c r="AA50" s="193"/>
      <c r="AB50" s="194"/>
      <c r="AC50" s="192"/>
      <c r="AD50" s="193"/>
      <c r="AE50" s="193"/>
      <c r="AF50" s="193"/>
      <c r="AG50" s="193"/>
      <c r="AH50" s="193"/>
      <c r="AI50" s="193"/>
      <c r="AJ50" s="194"/>
      <c r="AK50" s="192"/>
      <c r="AL50" s="193"/>
      <c r="AM50" s="193"/>
      <c r="AN50" s="193"/>
      <c r="AO50" s="193"/>
      <c r="AP50" s="193"/>
      <c r="AQ50" s="193"/>
      <c r="AR50" s="194"/>
      <c r="AS50" s="192"/>
      <c r="AT50" s="193"/>
      <c r="AU50" s="193"/>
      <c r="AV50" s="193"/>
      <c r="AW50" s="193"/>
      <c r="AX50" s="193"/>
      <c r="AY50" s="193"/>
      <c r="AZ50" s="194"/>
    </row>
    <row r="53" spans="1:52" s="22" customFormat="1" ht="15" x14ac:dyDescent="0.25">
      <c r="F53" s="22" t="s">
        <v>547</v>
      </c>
      <c r="AF53"/>
      <c r="AG53"/>
    </row>
    <row r="54" spans="1:52" s="22" customFormat="1" ht="15" x14ac:dyDescent="0.25">
      <c r="F54" s="22" t="s">
        <v>548</v>
      </c>
      <c r="Y54" s="22" t="s">
        <v>549</v>
      </c>
      <c r="AF54"/>
      <c r="AG54"/>
    </row>
    <row r="55" spans="1:52" s="22" customFormat="1" ht="15" x14ac:dyDescent="0.25">
      <c r="AF55"/>
      <c r="AG55"/>
    </row>
    <row r="56" spans="1:52" s="22" customFormat="1" x14ac:dyDescent="0.2">
      <c r="F56" s="259" t="s">
        <v>550</v>
      </c>
      <c r="G56" s="259"/>
      <c r="H56" s="259"/>
      <c r="I56" s="259"/>
      <c r="J56" s="259"/>
      <c r="K56" s="259"/>
      <c r="L56" s="259"/>
      <c r="M56" s="259"/>
      <c r="X56" s="260" t="s">
        <v>551</v>
      </c>
      <c r="Y56" s="260"/>
      <c r="Z56" s="260"/>
      <c r="AA56" s="260"/>
      <c r="AB56" s="260"/>
    </row>
    <row r="57" spans="1:52" s="22" customFormat="1" x14ac:dyDescent="0.2"/>
  </sheetData>
  <mergeCells count="641">
    <mergeCell ref="A1:AR1"/>
    <mergeCell ref="A2:AR2"/>
    <mergeCell ref="A3:L3"/>
    <mergeCell ref="M3:T3"/>
    <mergeCell ref="U3:AB3"/>
    <mergeCell ref="AC3:AJ3"/>
    <mergeCell ref="AK3:AR3"/>
    <mergeCell ref="F56:M56"/>
    <mergeCell ref="X56:AB56"/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Q6:R6"/>
    <mergeCell ref="S6:T6"/>
    <mergeCell ref="U6:V6"/>
    <mergeCell ref="W6:X6"/>
    <mergeCell ref="Y6:Z6"/>
    <mergeCell ref="AA6:AB6"/>
    <mergeCell ref="AS5:AT5"/>
    <mergeCell ref="AU5:AV5"/>
    <mergeCell ref="AW5:AX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S7:T7"/>
    <mergeCell ref="U7:V7"/>
    <mergeCell ref="W7:X7"/>
    <mergeCell ref="Y7:Z7"/>
    <mergeCell ref="A7:D8"/>
    <mergeCell ref="E7:F7"/>
    <mergeCell ref="G7:H7"/>
    <mergeCell ref="I7:J7"/>
    <mergeCell ref="K7:L7"/>
    <mergeCell ref="M7:N7"/>
    <mergeCell ref="AY7:AZ7"/>
    <mergeCell ref="E8:L8"/>
    <mergeCell ref="M8:O8"/>
    <mergeCell ref="P8:Q8"/>
    <mergeCell ref="R8:T8"/>
    <mergeCell ref="U8:W8"/>
    <mergeCell ref="X8:Y8"/>
    <mergeCell ref="Z8:AB8"/>
    <mergeCell ref="AC8:AE8"/>
    <mergeCell ref="AF8:AG8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AX8:AZ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AH8:AJ8"/>
    <mergeCell ref="AK8:AM8"/>
    <mergeCell ref="AN8:AO8"/>
    <mergeCell ref="AP8:AR8"/>
    <mergeCell ref="AS8:AU8"/>
    <mergeCell ref="AV8:AW8"/>
    <mergeCell ref="G10:H10"/>
    <mergeCell ref="I10:J10"/>
    <mergeCell ref="K10:L10"/>
    <mergeCell ref="M10:N10"/>
    <mergeCell ref="O10:P10"/>
    <mergeCell ref="AI9:AJ9"/>
    <mergeCell ref="AK9:AL9"/>
    <mergeCell ref="AM9:AN9"/>
    <mergeCell ref="AO9:AP9"/>
    <mergeCell ref="W9:X9"/>
    <mergeCell ref="Y9:Z9"/>
    <mergeCell ref="AA9:AB9"/>
    <mergeCell ref="AC9:AD9"/>
    <mergeCell ref="AE9:AF9"/>
    <mergeCell ref="AG9:AH9"/>
    <mergeCell ref="Q10:R10"/>
    <mergeCell ref="S10:T10"/>
    <mergeCell ref="U10:V10"/>
    <mergeCell ref="W10:X10"/>
    <mergeCell ref="Y10:Z10"/>
    <mergeCell ref="AA10:AB10"/>
    <mergeCell ref="AU9:AV9"/>
    <mergeCell ref="AW9:AX9"/>
    <mergeCell ref="AY9:AZ9"/>
    <mergeCell ref="AQ9:AR9"/>
    <mergeCell ref="AS9:AT9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AP11:AR11"/>
    <mergeCell ref="AS11:AU11"/>
    <mergeCell ref="AV11:AW11"/>
    <mergeCell ref="AX11:AZ11"/>
    <mergeCell ref="A12:D13"/>
    <mergeCell ref="E12:L12"/>
    <mergeCell ref="M12:N12"/>
    <mergeCell ref="O12:P12"/>
    <mergeCell ref="Q12:R12"/>
    <mergeCell ref="S12:T12"/>
    <mergeCell ref="Z11:AB11"/>
    <mergeCell ref="AC11:AE11"/>
    <mergeCell ref="AF11:AG11"/>
    <mergeCell ref="AH11:AJ11"/>
    <mergeCell ref="AK11:AM11"/>
    <mergeCell ref="AN11:AO11"/>
    <mergeCell ref="E11:L11"/>
    <mergeCell ref="M11:O11"/>
    <mergeCell ref="P11:Q11"/>
    <mergeCell ref="R11:T11"/>
    <mergeCell ref="U11:W11"/>
    <mergeCell ref="X11:Y11"/>
    <mergeCell ref="A10:D11"/>
    <mergeCell ref="E10:F10"/>
    <mergeCell ref="AS12:AT12"/>
    <mergeCell ref="AU12:AV12"/>
    <mergeCell ref="AW12:AX12"/>
    <mergeCell ref="AY12:AZ12"/>
    <mergeCell ref="E13:L13"/>
    <mergeCell ref="M13:N13"/>
    <mergeCell ref="O13:P13"/>
    <mergeCell ref="Q13:R13"/>
    <mergeCell ref="S13:T13"/>
    <mergeCell ref="U13:V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U13:AV13"/>
    <mergeCell ref="AW13:AX13"/>
    <mergeCell ref="AY13:AZ13"/>
    <mergeCell ref="A14:D15"/>
    <mergeCell ref="E14:H15"/>
    <mergeCell ref="I14:L14"/>
    <mergeCell ref="M14:O14"/>
    <mergeCell ref="P14:Q14"/>
    <mergeCell ref="R14:T14"/>
    <mergeCell ref="U14:W14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N14:AO14"/>
    <mergeCell ref="AP14:AR14"/>
    <mergeCell ref="AS14:AU14"/>
    <mergeCell ref="AV14:AW14"/>
    <mergeCell ref="AX14:AZ14"/>
    <mergeCell ref="I15:L15"/>
    <mergeCell ref="M15:O15"/>
    <mergeCell ref="P15:Q15"/>
    <mergeCell ref="R15:T15"/>
    <mergeCell ref="U15:W15"/>
    <mergeCell ref="X14:Y14"/>
    <mergeCell ref="Z14:AB14"/>
    <mergeCell ref="AC14:AE14"/>
    <mergeCell ref="AF14:AG14"/>
    <mergeCell ref="AH14:AJ14"/>
    <mergeCell ref="AK14:AM14"/>
    <mergeCell ref="AN15:AO15"/>
    <mergeCell ref="AP15:AR15"/>
    <mergeCell ref="AS15:AU15"/>
    <mergeCell ref="AV15:AW15"/>
    <mergeCell ref="AX15:AZ15"/>
    <mergeCell ref="A16:D18"/>
    <mergeCell ref="E16:H18"/>
    <mergeCell ref="I16:L16"/>
    <mergeCell ref="M16:O16"/>
    <mergeCell ref="P16:Q16"/>
    <mergeCell ref="X15:Y15"/>
    <mergeCell ref="Z15:AB15"/>
    <mergeCell ref="AC15:AE15"/>
    <mergeCell ref="AF15:AG15"/>
    <mergeCell ref="AH15:AJ15"/>
    <mergeCell ref="AK15:AM15"/>
    <mergeCell ref="AX16:AZ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AH16:AJ16"/>
    <mergeCell ref="AK16:AM16"/>
    <mergeCell ref="AN16:AO16"/>
    <mergeCell ref="AP16:AR16"/>
    <mergeCell ref="AS16:AU16"/>
    <mergeCell ref="AV16:AW16"/>
    <mergeCell ref="R16:T16"/>
    <mergeCell ref="U16:W16"/>
    <mergeCell ref="X16:Y16"/>
    <mergeCell ref="Z16:AB16"/>
    <mergeCell ref="AC16:AE16"/>
    <mergeCell ref="AF16:AG16"/>
    <mergeCell ref="AX17:AZ17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AH17:AJ17"/>
    <mergeCell ref="AK17:AM17"/>
    <mergeCell ref="AN17:AO17"/>
    <mergeCell ref="AP17:AR17"/>
    <mergeCell ref="AS17:AU17"/>
    <mergeCell ref="AV17:AW17"/>
    <mergeCell ref="AX18:AZ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AH18:AJ18"/>
    <mergeCell ref="AK18:AM18"/>
    <mergeCell ref="AN18:AO18"/>
    <mergeCell ref="AP18:AR18"/>
    <mergeCell ref="AS18:AU18"/>
    <mergeCell ref="AV18:AW18"/>
    <mergeCell ref="AK21:AR21"/>
    <mergeCell ref="AS21:AZ21"/>
    <mergeCell ref="A22:B22"/>
    <mergeCell ref="C22:D22"/>
    <mergeCell ref="E22:L22"/>
    <mergeCell ref="M22:T22"/>
    <mergeCell ref="U22:AB22"/>
    <mergeCell ref="AC22:AJ22"/>
    <mergeCell ref="AK22:AR22"/>
    <mergeCell ref="AS22:AZ22"/>
    <mergeCell ref="A21:B21"/>
    <mergeCell ref="C21:D21"/>
    <mergeCell ref="E21:L21"/>
    <mergeCell ref="M21:T21"/>
    <mergeCell ref="U21:AB21"/>
    <mergeCell ref="AC21:AJ21"/>
    <mergeCell ref="AK23:AR23"/>
    <mergeCell ref="AS23:AZ23"/>
    <mergeCell ref="A24:B24"/>
    <mergeCell ref="C24:D24"/>
    <mergeCell ref="E24:L24"/>
    <mergeCell ref="M24:T24"/>
    <mergeCell ref="U24:AB24"/>
    <mergeCell ref="AC24:AJ24"/>
    <mergeCell ref="AK24:AR24"/>
    <mergeCell ref="AS24:AZ24"/>
    <mergeCell ref="A23:B23"/>
    <mergeCell ref="C23:D23"/>
    <mergeCell ref="E23:L23"/>
    <mergeCell ref="M23:T23"/>
    <mergeCell ref="U23:AB23"/>
    <mergeCell ref="AC23:AJ23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U26:V27"/>
    <mergeCell ref="AM26:AO27"/>
    <mergeCell ref="AP26:AR27"/>
    <mergeCell ref="AS26:AT27"/>
    <mergeCell ref="AU26:AW27"/>
    <mergeCell ref="AX26:AZ27"/>
    <mergeCell ref="A28:D28"/>
    <mergeCell ref="E28:AZ28"/>
    <mergeCell ref="W26:Y27"/>
    <mergeCell ref="Z26:AB27"/>
    <mergeCell ref="AC26:AD27"/>
    <mergeCell ref="AE26:AG27"/>
    <mergeCell ref="AH26:AJ27"/>
    <mergeCell ref="AK26:AL27"/>
    <mergeCell ref="AP29:AR29"/>
    <mergeCell ref="AS29:AT29"/>
    <mergeCell ref="AU29:AW29"/>
    <mergeCell ref="AX29:AZ29"/>
    <mergeCell ref="A30:D30"/>
    <mergeCell ref="M30:N30"/>
    <mergeCell ref="O30:Q30"/>
    <mergeCell ref="R30:T30"/>
    <mergeCell ref="U30:V30"/>
    <mergeCell ref="W30:Y30"/>
    <mergeCell ref="Z29:AB29"/>
    <mergeCell ref="AC29:AD29"/>
    <mergeCell ref="AE29:AG29"/>
    <mergeCell ref="AH29:AJ29"/>
    <mergeCell ref="AK29:AL29"/>
    <mergeCell ref="AM29:AO29"/>
    <mergeCell ref="A29:D29"/>
    <mergeCell ref="M29:N29"/>
    <mergeCell ref="O29:Q29"/>
    <mergeCell ref="R29:T29"/>
    <mergeCell ref="U29:V29"/>
    <mergeCell ref="W29:Y29"/>
    <mergeCell ref="AP30:AR30"/>
    <mergeCell ref="AS30:AT30"/>
    <mergeCell ref="AU30:AW30"/>
    <mergeCell ref="AX30:AZ30"/>
    <mergeCell ref="A31:L31"/>
    <mergeCell ref="M31:N31"/>
    <mergeCell ref="O31:Q31"/>
    <mergeCell ref="R31:T31"/>
    <mergeCell ref="U31:V31"/>
    <mergeCell ref="W31:Y31"/>
    <mergeCell ref="Z30:AB30"/>
    <mergeCell ref="AC30:AD30"/>
    <mergeCell ref="AE30:AG30"/>
    <mergeCell ref="AH30:AJ30"/>
    <mergeCell ref="AK30:AL30"/>
    <mergeCell ref="AM30:AO30"/>
    <mergeCell ref="AP31:AR31"/>
    <mergeCell ref="AS31:AT31"/>
    <mergeCell ref="AU31:AW31"/>
    <mergeCell ref="AX31:AZ31"/>
    <mergeCell ref="A32:D32"/>
    <mergeCell ref="E32:AZ32"/>
    <mergeCell ref="Z31:AB31"/>
    <mergeCell ref="AC31:AD31"/>
    <mergeCell ref="AE31:AG31"/>
    <mergeCell ref="AH31:AJ31"/>
    <mergeCell ref="AK31:AL31"/>
    <mergeCell ref="AM31:AO31"/>
    <mergeCell ref="AP33:AR33"/>
    <mergeCell ref="AS33:AT33"/>
    <mergeCell ref="AU33:AW33"/>
    <mergeCell ref="AX33:AZ33"/>
    <mergeCell ref="A34:L34"/>
    <mergeCell ref="M34:N34"/>
    <mergeCell ref="O34:Q34"/>
    <mergeCell ref="R34:T34"/>
    <mergeCell ref="U34:V34"/>
    <mergeCell ref="W34:Y34"/>
    <mergeCell ref="Z33:AB33"/>
    <mergeCell ref="AC33:AD33"/>
    <mergeCell ref="AE33:AG33"/>
    <mergeCell ref="AH33:AJ33"/>
    <mergeCell ref="AK33:AL33"/>
    <mergeCell ref="AM33:AO33"/>
    <mergeCell ref="A33:D33"/>
    <mergeCell ref="M33:N33"/>
    <mergeCell ref="O33:Q33"/>
    <mergeCell ref="R33:T33"/>
    <mergeCell ref="U33:V33"/>
    <mergeCell ref="W33:Y33"/>
    <mergeCell ref="AP34:AR34"/>
    <mergeCell ref="AS34:AT34"/>
    <mergeCell ref="AU34:AW34"/>
    <mergeCell ref="AX34:AZ34"/>
    <mergeCell ref="A35:L35"/>
    <mergeCell ref="M35:N35"/>
    <mergeCell ref="O35:Q35"/>
    <mergeCell ref="R35:T35"/>
    <mergeCell ref="U35:V35"/>
    <mergeCell ref="W35:Y35"/>
    <mergeCell ref="Z34:AB34"/>
    <mergeCell ref="AC34:AD34"/>
    <mergeCell ref="AE34:AG34"/>
    <mergeCell ref="AH34:AJ34"/>
    <mergeCell ref="AK34:AL34"/>
    <mergeCell ref="AM34:AO34"/>
    <mergeCell ref="AP35:AR35"/>
    <mergeCell ref="AS35:AT35"/>
    <mergeCell ref="AU35:AW35"/>
    <mergeCell ref="AX35:AZ35"/>
    <mergeCell ref="A36:D36"/>
    <mergeCell ref="E36:AZ36"/>
    <mergeCell ref="Z35:AB35"/>
    <mergeCell ref="AC35:AD35"/>
    <mergeCell ref="AE35:AG35"/>
    <mergeCell ref="AH35:AJ35"/>
    <mergeCell ref="AK35:AL35"/>
    <mergeCell ref="AM35:AO35"/>
    <mergeCell ref="AP37:AR37"/>
    <mergeCell ref="AS37:AT37"/>
    <mergeCell ref="AU37:AW37"/>
    <mergeCell ref="AX37:AZ37"/>
    <mergeCell ref="A38:D38"/>
    <mergeCell ref="M38:N38"/>
    <mergeCell ref="O38:Q38"/>
    <mergeCell ref="R38:T38"/>
    <mergeCell ref="U38:V38"/>
    <mergeCell ref="W38:Y38"/>
    <mergeCell ref="Z37:AB37"/>
    <mergeCell ref="AC37:AD37"/>
    <mergeCell ref="AE37:AG37"/>
    <mergeCell ref="AH37:AJ37"/>
    <mergeCell ref="AK37:AL37"/>
    <mergeCell ref="AM37:AO37"/>
    <mergeCell ref="A37:D37"/>
    <mergeCell ref="M37:N37"/>
    <mergeCell ref="O37:Q37"/>
    <mergeCell ref="R37:T37"/>
    <mergeCell ref="U37:V37"/>
    <mergeCell ref="W37:Y37"/>
    <mergeCell ref="AP38:AR38"/>
    <mergeCell ref="AS38:AT38"/>
    <mergeCell ref="AU38:AW38"/>
    <mergeCell ref="AX38:AZ38"/>
    <mergeCell ref="A39:D39"/>
    <mergeCell ref="M39:N39"/>
    <mergeCell ref="O39:Q39"/>
    <mergeCell ref="R39:T39"/>
    <mergeCell ref="U39:V39"/>
    <mergeCell ref="W39:Y39"/>
    <mergeCell ref="Z38:AB38"/>
    <mergeCell ref="AC38:AD38"/>
    <mergeCell ref="AE38:AG38"/>
    <mergeCell ref="AH38:AJ38"/>
    <mergeCell ref="AK38:AL38"/>
    <mergeCell ref="AM38:AO38"/>
    <mergeCell ref="AP39:AR39"/>
    <mergeCell ref="AS39:AT39"/>
    <mergeCell ref="AU39:AW39"/>
    <mergeCell ref="AX39:AZ39"/>
    <mergeCell ref="A40:D40"/>
    <mergeCell ref="M40:N40"/>
    <mergeCell ref="O40:Q40"/>
    <mergeCell ref="R40:T40"/>
    <mergeCell ref="U40:V40"/>
    <mergeCell ref="W40:Y40"/>
    <mergeCell ref="Z39:AB39"/>
    <mergeCell ref="AC39:AD39"/>
    <mergeCell ref="AE39:AG39"/>
    <mergeCell ref="AH39:AJ39"/>
    <mergeCell ref="AK39:AL39"/>
    <mergeCell ref="AM39:AO39"/>
    <mergeCell ref="AP40:AR40"/>
    <mergeCell ref="AS40:AT40"/>
    <mergeCell ref="AU40:AW40"/>
    <mergeCell ref="AX40:AZ40"/>
    <mergeCell ref="A41:L41"/>
    <mergeCell ref="M41:N41"/>
    <mergeCell ref="O41:Q41"/>
    <mergeCell ref="R41:T41"/>
    <mergeCell ref="U41:V41"/>
    <mergeCell ref="W41:Y41"/>
    <mergeCell ref="Z40:AB40"/>
    <mergeCell ref="AC40:AD40"/>
    <mergeCell ref="AE40:AG40"/>
    <mergeCell ref="AH40:AJ40"/>
    <mergeCell ref="AK40:AL40"/>
    <mergeCell ref="AM40:AO40"/>
    <mergeCell ref="AP41:AR41"/>
    <mergeCell ref="AS41:AT41"/>
    <mergeCell ref="AU41:AW41"/>
    <mergeCell ref="AX41:AZ41"/>
    <mergeCell ref="A42:D42"/>
    <mergeCell ref="E42:AZ42"/>
    <mergeCell ref="Z41:AB41"/>
    <mergeCell ref="AC41:AD41"/>
    <mergeCell ref="AE41:AG41"/>
    <mergeCell ref="AH41:AJ41"/>
    <mergeCell ref="AK41:AL41"/>
    <mergeCell ref="AM41:AO41"/>
    <mergeCell ref="AP43:AR43"/>
    <mergeCell ref="AS43:AT43"/>
    <mergeCell ref="AU43:AW43"/>
    <mergeCell ref="AX43:AZ43"/>
    <mergeCell ref="A44:D44"/>
    <mergeCell ref="M44:N44"/>
    <mergeCell ref="O44:Q44"/>
    <mergeCell ref="R44:T44"/>
    <mergeCell ref="U44:V44"/>
    <mergeCell ref="W44:Y44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AP44:AR44"/>
    <mergeCell ref="AS44:AT44"/>
    <mergeCell ref="AU44:AW44"/>
    <mergeCell ref="AX44:AZ44"/>
    <mergeCell ref="A45:D45"/>
    <mergeCell ref="M45:N45"/>
    <mergeCell ref="O45:Q45"/>
    <mergeCell ref="R45:T45"/>
    <mergeCell ref="U45:V45"/>
    <mergeCell ref="W45:Y45"/>
    <mergeCell ref="Z44:AB44"/>
    <mergeCell ref="AC44:AD44"/>
    <mergeCell ref="AE44:AG44"/>
    <mergeCell ref="AH44:AJ44"/>
    <mergeCell ref="AK44:AL44"/>
    <mergeCell ref="AM44:AO44"/>
    <mergeCell ref="AP45:AR45"/>
    <mergeCell ref="AS45:AT45"/>
    <mergeCell ref="AU45:AW45"/>
    <mergeCell ref="AX45:AZ45"/>
    <mergeCell ref="A46:D46"/>
    <mergeCell ref="M46:N46"/>
    <mergeCell ref="O46:Q46"/>
    <mergeCell ref="R46:T46"/>
    <mergeCell ref="U46:V46"/>
    <mergeCell ref="W46:Y46"/>
    <mergeCell ref="Z45:AB45"/>
    <mergeCell ref="AC45:AD45"/>
    <mergeCell ref="AE45:AG45"/>
    <mergeCell ref="AH45:AJ45"/>
    <mergeCell ref="AK45:AL45"/>
    <mergeCell ref="AM45:AO45"/>
    <mergeCell ref="AP46:AR46"/>
    <mergeCell ref="AS46:AT46"/>
    <mergeCell ref="AU46:AW46"/>
    <mergeCell ref="AX46:AZ46"/>
    <mergeCell ref="A47:L47"/>
    <mergeCell ref="M47:N47"/>
    <mergeCell ref="O47:Q47"/>
    <mergeCell ref="R47:T47"/>
    <mergeCell ref="U47:V47"/>
    <mergeCell ref="W47:Y47"/>
    <mergeCell ref="Z46:AB46"/>
    <mergeCell ref="AC46:AD46"/>
    <mergeCell ref="AE46:AG46"/>
    <mergeCell ref="AH46:AJ46"/>
    <mergeCell ref="AK46:AL46"/>
    <mergeCell ref="AM46:AO46"/>
    <mergeCell ref="AP47:AR47"/>
    <mergeCell ref="AS47:AT47"/>
    <mergeCell ref="AU47:AW47"/>
    <mergeCell ref="AX47:AZ47"/>
    <mergeCell ref="A48:L48"/>
    <mergeCell ref="M48:N48"/>
    <mergeCell ref="O48:Q48"/>
    <mergeCell ref="R48:T48"/>
    <mergeCell ref="U48:V48"/>
    <mergeCell ref="W48:Y48"/>
    <mergeCell ref="Z47:AB47"/>
    <mergeCell ref="AC47:AD47"/>
    <mergeCell ref="AE47:AG47"/>
    <mergeCell ref="AH47:AJ47"/>
    <mergeCell ref="AK47:AL47"/>
    <mergeCell ref="AM47:AO47"/>
    <mergeCell ref="AS50:AZ50"/>
    <mergeCell ref="AP48:AR48"/>
    <mergeCell ref="AS48:AT48"/>
    <mergeCell ref="AU48:AW48"/>
    <mergeCell ref="AX48:AZ48"/>
    <mergeCell ref="A49:AR49"/>
    <mergeCell ref="A50:L50"/>
    <mergeCell ref="M50:T50"/>
    <mergeCell ref="U50:AB50"/>
    <mergeCell ref="AC50:AJ50"/>
    <mergeCell ref="AK50:AR50"/>
    <mergeCell ref="Z48:AB48"/>
    <mergeCell ref="AC48:AD48"/>
    <mergeCell ref="AE48:AG48"/>
    <mergeCell ref="AH48:AJ48"/>
    <mergeCell ref="AK48:AL48"/>
    <mergeCell ref="AM48:AO48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3"/>
  <sheetViews>
    <sheetView workbookViewId="0">
      <pane ySplit="3" topLeftCell="A4" activePane="bottomLeft" state="frozenSplit"/>
      <selection pane="bottomLeft" activeCell="Q100" sqref="Q100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409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80</v>
      </c>
      <c r="C6" s="16">
        <v>5.7000000029802322E-2</v>
      </c>
      <c r="D6" s="1">
        <v>0.21600000560283661</v>
      </c>
      <c r="E6" s="33">
        <v>110</v>
      </c>
      <c r="F6" s="34"/>
      <c r="G6" s="35" t="s">
        <v>14</v>
      </c>
      <c r="H6" s="35"/>
      <c r="I6" s="36">
        <v>0.32199999690055847</v>
      </c>
      <c r="J6" s="36"/>
      <c r="K6" s="36">
        <v>10.300000190734863</v>
      </c>
      <c r="L6" s="37"/>
      <c r="M6" s="208">
        <f>IF(OR(M23=0,O6=0),0,ABS(1000*O6/(SQRT(3)*M23*COS(ATAN(Q6/O6)))))</f>
        <v>54.806657269966578</v>
      </c>
      <c r="N6" s="207"/>
      <c r="O6" s="40">
        <f>M18</f>
        <v>10.162699427073019</v>
      </c>
      <c r="P6" s="40"/>
      <c r="Q6" s="40">
        <f>R18</f>
        <v>3.7189397255121057</v>
      </c>
      <c r="R6" s="40"/>
      <c r="S6" s="41">
        <f>IF(O6=0,0,COS(ATAN(Q6/O6)))</f>
        <v>0.93909664208742483</v>
      </c>
      <c r="T6" s="42"/>
      <c r="U6" s="206">
        <f>IF(OR(U23=0,W6=0),0,ABS(1000*W6/(SQRT(3)*U23*COS(ATAN(Y6/W6)))))</f>
        <v>57.962190399868703</v>
      </c>
      <c r="V6" s="207"/>
      <c r="W6" s="40">
        <f>U18</f>
        <v>9.6633031835621708</v>
      </c>
      <c r="X6" s="40"/>
      <c r="Y6" s="40">
        <f>Z18</f>
        <v>6.1323128849105863</v>
      </c>
      <c r="Z6" s="40"/>
      <c r="AA6" s="41">
        <f>IF(W6=0,0,COS(ATAN(Y6/W6)))</f>
        <v>0.84433606038960085</v>
      </c>
      <c r="AB6" s="42"/>
      <c r="AC6" s="206">
        <f>IF(OR(AC23=0,AE6=0),0,ABS(1000*AE6/(SQRT(3)*AC23*COS(ATAN(AG6/AE6)))))</f>
        <v>54.765790627448958</v>
      </c>
      <c r="AD6" s="207"/>
      <c r="AE6" s="40">
        <f>AC18</f>
        <v>10.162691575379418</v>
      </c>
      <c r="AF6" s="40"/>
      <c r="AG6" s="40">
        <f>AH18</f>
        <v>3.6954146642520427</v>
      </c>
      <c r="AH6" s="40"/>
      <c r="AI6" s="41">
        <f>IF(AE6=0,0,COS(ATAN(AG6/AE6)))</f>
        <v>0.93979667693779934</v>
      </c>
      <c r="AJ6" s="42"/>
      <c r="AK6" s="206">
        <f>IF(OR(AK23=0,AM6=0),0,ABS(1000*AM6/(SQRT(3)*AK23*COS(ATAN(AO6/AM6)))))</f>
        <v>55.115690987987698</v>
      </c>
      <c r="AL6" s="207"/>
      <c r="AM6" s="40">
        <f>AK18</f>
        <v>9.1626940566711319</v>
      </c>
      <c r="AN6" s="40"/>
      <c r="AO6" s="40">
        <f>AP18</f>
        <v>5.8720031574733556</v>
      </c>
      <c r="AP6" s="40"/>
      <c r="AQ6" s="41">
        <f>IF(AM6=0,0,COS(ATAN(AO6/AM6)))</f>
        <v>0.84194253452398682</v>
      </c>
      <c r="AR6" s="42"/>
      <c r="AS6" s="206">
        <f>IF(OR(AS23=0,AU6=0),0,ABS(1000*AU6/(SQRT(3)*AS23*COS(ATAN(AW6/AU6)))))</f>
        <v>54.765790627448958</v>
      </c>
      <c r="AT6" s="207"/>
      <c r="AU6" s="40">
        <f>AS18</f>
        <v>10.162691575379418</v>
      </c>
      <c r="AV6" s="40"/>
      <c r="AW6" s="40">
        <f>AX18</f>
        <v>3.6954146642520427</v>
      </c>
      <c r="AX6" s="40"/>
      <c r="AY6" s="41">
        <f>IF(AU6=0,0,COS(ATAN(AW6/AU6)))</f>
        <v>0.93979667693779934</v>
      </c>
      <c r="AZ6" s="42"/>
    </row>
    <row r="7" spans="1:52" x14ac:dyDescent="0.2">
      <c r="A7" s="49"/>
      <c r="B7" s="50"/>
      <c r="C7" s="50"/>
      <c r="D7" s="51"/>
      <c r="E7" s="54">
        <v>6</v>
      </c>
      <c r="F7" s="55"/>
      <c r="G7" s="56" t="s">
        <v>14</v>
      </c>
      <c r="H7" s="56"/>
      <c r="I7" s="57">
        <f>I6</f>
        <v>0.32199999690055847</v>
      </c>
      <c r="J7" s="57"/>
      <c r="K7" s="57">
        <f>K6</f>
        <v>10.300000190734863</v>
      </c>
      <c r="L7" s="58"/>
      <c r="M7" s="59">
        <v>900</v>
      </c>
      <c r="N7" s="47"/>
      <c r="O7" s="200">
        <v>9.5</v>
      </c>
      <c r="P7" s="200"/>
      <c r="Q7" s="48">
        <f>IF(OR(M25=0,M7=0),0,ABS(O7)*TAN(ACOS(1000*ABS(O7)/(SQRT(3)*M25*M7))))</f>
        <v>3.0467692669955468</v>
      </c>
      <c r="R7" s="48"/>
      <c r="S7" s="201">
        <v>0.95199999999999996</v>
      </c>
      <c r="T7" s="202"/>
      <c r="U7" s="46">
        <v>950</v>
      </c>
      <c r="V7" s="47"/>
      <c r="W7" s="200">
        <v>9</v>
      </c>
      <c r="X7" s="200"/>
      <c r="Y7" s="48">
        <f>IF(OR(U25=0,U7=0),0,ABS(W7)*TAN(ACOS(1000*ABS(W7)/(SQRT(3)*U25*U7))))</f>
        <v>5.4680163958289025</v>
      </c>
      <c r="Z7" s="48"/>
      <c r="AA7" s="201">
        <v>0.85499999999999998</v>
      </c>
      <c r="AB7" s="202"/>
      <c r="AC7" s="46">
        <v>900</v>
      </c>
      <c r="AD7" s="47"/>
      <c r="AE7" s="200">
        <v>9.5</v>
      </c>
      <c r="AF7" s="200"/>
      <c r="AG7" s="48">
        <f>IF(OR(AC25=0,AC7=0),0,ABS(AE7)*TAN(ACOS(1000*ABS(AE7)/(SQRT(3)*AC25*AC7))))</f>
        <v>3.0467692669955468</v>
      </c>
      <c r="AH7" s="48"/>
      <c r="AI7" s="201">
        <v>0.95199999999999996</v>
      </c>
      <c r="AJ7" s="202"/>
      <c r="AK7" s="46">
        <v>900</v>
      </c>
      <c r="AL7" s="47"/>
      <c r="AM7" s="200">
        <v>8.5</v>
      </c>
      <c r="AN7" s="200"/>
      <c r="AO7" s="48">
        <f>IF(OR(AK25=0,AK7=0),0,ABS(AM7)*TAN(ACOS(1000*ABS(AM7)/(SQRT(3)*AK25*AK7))))</f>
        <v>5.2232942638059932</v>
      </c>
      <c r="AP7" s="48"/>
      <c r="AQ7" s="201">
        <v>0.85199999999999998</v>
      </c>
      <c r="AR7" s="202"/>
      <c r="AS7" s="46">
        <v>900</v>
      </c>
      <c r="AT7" s="47"/>
      <c r="AU7" s="200">
        <v>9.5</v>
      </c>
      <c r="AV7" s="200"/>
      <c r="AW7" s="48">
        <f>IF(OR(AS25=0,AS7=0),0,ABS(AU7)*TAN(ACOS(1000*ABS(AU7)/(SQRT(3)*AS25*AS7))))</f>
        <v>3.0467692669955468</v>
      </c>
      <c r="AX7" s="48"/>
      <c r="AY7" s="201">
        <v>0.95199999999999996</v>
      </c>
      <c r="AZ7" s="202"/>
    </row>
    <row r="8" spans="1:52" x14ac:dyDescent="0.2">
      <c r="A8" s="49"/>
      <c r="B8" s="50"/>
      <c r="C8" s="50"/>
      <c r="D8" s="51"/>
      <c r="E8" s="54">
        <v>6</v>
      </c>
      <c r="F8" s="55"/>
      <c r="G8" s="56" t="s">
        <v>127</v>
      </c>
      <c r="H8" s="56"/>
      <c r="I8" s="57">
        <f>I6</f>
        <v>0.32199999690055847</v>
      </c>
      <c r="J8" s="57"/>
      <c r="K8" s="57">
        <f>K6</f>
        <v>10.300000190734863</v>
      </c>
      <c r="L8" s="58"/>
      <c r="M8" s="59">
        <v>60</v>
      </c>
      <c r="N8" s="47"/>
      <c r="O8" s="200">
        <v>0.60000002384185791</v>
      </c>
      <c r="P8" s="200"/>
      <c r="Q8" s="48">
        <f>IF(OR(M27=0,M8=0),0,ABS(O8)*TAN(ACOS(1000*ABS(O8)/(SQRT(3)*M27*M8))))</f>
        <v>0.3103223668860654</v>
      </c>
      <c r="R8" s="48"/>
      <c r="S8" s="201">
        <v>0.88800000000000001</v>
      </c>
      <c r="T8" s="202"/>
      <c r="U8" s="46">
        <v>60</v>
      </c>
      <c r="V8" s="47"/>
      <c r="W8" s="200">
        <v>0.60000002384185791</v>
      </c>
      <c r="X8" s="200"/>
      <c r="Y8" s="48">
        <f>IF(OR(U27=0,U8=0),0,ABS(W8)*TAN(ACOS(1000*ABS(W8)/(SQRT(3)*U27*U8))))</f>
        <v>0.28699823095859611</v>
      </c>
      <c r="Z8" s="48"/>
      <c r="AA8" s="201">
        <v>0.90200000000000002</v>
      </c>
      <c r="AB8" s="202"/>
      <c r="AC8" s="46">
        <v>60</v>
      </c>
      <c r="AD8" s="47"/>
      <c r="AE8" s="200">
        <v>0.60000002384185791</v>
      </c>
      <c r="AF8" s="200"/>
      <c r="AG8" s="48">
        <f>IF(OR(AC27=0,AC8=0),0,ABS(AE8)*TAN(ACOS(1000*ABS(AE8)/(SQRT(3)*AC27*AC8))))</f>
        <v>0.28699823095859611</v>
      </c>
      <c r="AH8" s="48"/>
      <c r="AI8" s="201">
        <v>0.90200000000000002</v>
      </c>
      <c r="AJ8" s="202"/>
      <c r="AK8" s="46">
        <v>60</v>
      </c>
      <c r="AL8" s="47"/>
      <c r="AM8" s="200">
        <v>0.60000002384185791</v>
      </c>
      <c r="AN8" s="200"/>
      <c r="AO8" s="48">
        <f>IF(OR(AK27=0,AK8=0),0,ABS(AM8)*TAN(ACOS(1000*ABS(AM8)/(SQRT(3)*AK27*AK8))))</f>
        <v>0.28699823095859611</v>
      </c>
      <c r="AP8" s="48"/>
      <c r="AQ8" s="201">
        <v>0.90200000000000002</v>
      </c>
      <c r="AR8" s="202"/>
      <c r="AS8" s="46">
        <v>60</v>
      </c>
      <c r="AT8" s="47"/>
      <c r="AU8" s="200">
        <v>0.60000002384185791</v>
      </c>
      <c r="AV8" s="200"/>
      <c r="AW8" s="48">
        <f>IF(OR(AS27=0,AS8=0),0,ABS(AU8)*TAN(ACOS(1000*ABS(AU8)/(SQRT(3)*AS27*AS8))))</f>
        <v>0.28699823095859611</v>
      </c>
      <c r="AX8" s="48"/>
      <c r="AY8" s="201">
        <v>0.90200000000000002</v>
      </c>
      <c r="AZ8" s="202"/>
    </row>
    <row r="9" spans="1:52" ht="15.75" customHeight="1" thickBot="1" x14ac:dyDescent="0.25">
      <c r="A9" s="52"/>
      <c r="B9" s="53"/>
      <c r="C9" s="53"/>
      <c r="D9" s="53"/>
      <c r="E9" s="60" t="s">
        <v>15</v>
      </c>
      <c r="F9" s="61"/>
      <c r="G9" s="61"/>
      <c r="H9" s="61"/>
      <c r="I9" s="61"/>
      <c r="J9" s="61"/>
      <c r="K9" s="61"/>
      <c r="L9" s="62"/>
      <c r="M9" s="61">
        <v>10</v>
      </c>
      <c r="N9" s="61"/>
      <c r="O9" s="61"/>
      <c r="P9" s="63" t="s">
        <v>16</v>
      </c>
      <c r="Q9" s="63"/>
      <c r="R9" s="64"/>
      <c r="S9" s="64"/>
      <c r="T9" s="65"/>
      <c r="U9" s="60">
        <v>10</v>
      </c>
      <c r="V9" s="61"/>
      <c r="W9" s="61"/>
      <c r="X9" s="63" t="s">
        <v>16</v>
      </c>
      <c r="Y9" s="63"/>
      <c r="Z9" s="64"/>
      <c r="AA9" s="64"/>
      <c r="AB9" s="65"/>
      <c r="AC9" s="60">
        <v>10</v>
      </c>
      <c r="AD9" s="61"/>
      <c r="AE9" s="61"/>
      <c r="AF9" s="63" t="s">
        <v>16</v>
      </c>
      <c r="AG9" s="63"/>
      <c r="AH9" s="64"/>
      <c r="AI9" s="64"/>
      <c r="AJ9" s="65"/>
      <c r="AK9" s="60">
        <v>10</v>
      </c>
      <c r="AL9" s="61"/>
      <c r="AM9" s="61"/>
      <c r="AN9" s="63" t="s">
        <v>16</v>
      </c>
      <c r="AO9" s="63"/>
      <c r="AP9" s="64"/>
      <c r="AQ9" s="64"/>
      <c r="AR9" s="65"/>
      <c r="AS9" s="60">
        <v>10</v>
      </c>
      <c r="AT9" s="61"/>
      <c r="AU9" s="61"/>
      <c r="AV9" s="63" t="s">
        <v>16</v>
      </c>
      <c r="AW9" s="63"/>
      <c r="AX9" s="64"/>
      <c r="AY9" s="64"/>
      <c r="AZ9" s="65"/>
    </row>
    <row r="10" spans="1:52" x14ac:dyDescent="0.2">
      <c r="A10" s="15" t="s">
        <v>17</v>
      </c>
      <c r="B10" s="18">
        <v>80</v>
      </c>
      <c r="C10" s="16">
        <v>5.4999999701976776E-2</v>
      </c>
      <c r="D10" s="1">
        <v>0.22400000691413879</v>
      </c>
      <c r="E10" s="33">
        <v>110</v>
      </c>
      <c r="F10" s="34"/>
      <c r="G10" s="35" t="s">
        <v>18</v>
      </c>
      <c r="H10" s="35"/>
      <c r="I10" s="36">
        <v>0.33399999141693115</v>
      </c>
      <c r="J10" s="36"/>
      <c r="K10" s="36">
        <v>10.199999809265137</v>
      </c>
      <c r="L10" s="37"/>
      <c r="M10" s="208">
        <f>IF(OR(M24=0,O10=0),0,ABS(1000*O10/(SQRT(3)*M24*COS(ATAN(Q10/O10)))))</f>
        <v>109.66773965573179</v>
      </c>
      <c r="N10" s="207"/>
      <c r="O10" s="40">
        <f>M19</f>
        <v>19.228517186238967</v>
      </c>
      <c r="P10" s="40"/>
      <c r="Q10" s="40">
        <f>R19</f>
        <v>9.9585799383122655</v>
      </c>
      <c r="R10" s="40"/>
      <c r="S10" s="41">
        <f>IF(O10=0,0,COS(ATAN(Q10/O10)))</f>
        <v>0.88797640022797275</v>
      </c>
      <c r="T10" s="42"/>
      <c r="U10" s="206">
        <f>IF(OR(U24=0,W10=0),0,ABS(1000*W10/(SQRT(3)*U24*COS(ATAN(Y10/W10)))))</f>
        <v>109.66773965573179</v>
      </c>
      <c r="V10" s="207"/>
      <c r="W10" s="40">
        <f>U19</f>
        <v>19.228517186238967</v>
      </c>
      <c r="X10" s="40"/>
      <c r="Y10" s="40">
        <f>Z19</f>
        <v>9.9585799383122655</v>
      </c>
      <c r="Z10" s="40"/>
      <c r="AA10" s="41">
        <f>IF(W10=0,0,COS(ATAN(Y10/W10)))</f>
        <v>0.88797640022797275</v>
      </c>
      <c r="AB10" s="42"/>
      <c r="AC10" s="206">
        <f>IF(OR(AC24=0,AE10=0),0,ABS(1000*AE10/(SQRT(3)*AC24*COS(ATAN(AG10/AE10)))))</f>
        <v>109.66773965573179</v>
      </c>
      <c r="AD10" s="207"/>
      <c r="AE10" s="40">
        <f>AC19</f>
        <v>19.228517186238967</v>
      </c>
      <c r="AF10" s="40"/>
      <c r="AG10" s="40">
        <f>AH19</f>
        <v>9.9585799383122655</v>
      </c>
      <c r="AH10" s="40"/>
      <c r="AI10" s="41">
        <f>IF(AE10=0,0,COS(ATAN(AG10/AE10)))</f>
        <v>0.88797640022797275</v>
      </c>
      <c r="AJ10" s="42"/>
      <c r="AK10" s="206">
        <f>IF(OR(AK24=0,AM10=0),0,ABS(1000*AM10/(SQRT(3)*AK24*COS(ATAN(AO10/AM10)))))</f>
        <v>106.95757852299749</v>
      </c>
      <c r="AL10" s="207"/>
      <c r="AM10" s="40">
        <f>AK19</f>
        <v>18.227304657164691</v>
      </c>
      <c r="AN10" s="40"/>
      <c r="AO10" s="40">
        <f>AP19</f>
        <v>10.667010189752515</v>
      </c>
      <c r="AP10" s="40"/>
      <c r="AQ10" s="41">
        <f>IF(AM10=0,0,COS(ATAN(AO10/AM10)))</f>
        <v>0.86306878937814202</v>
      </c>
      <c r="AR10" s="42"/>
      <c r="AS10" s="206">
        <f>IF(OR(AS24=0,AU10=0),0,ABS(1000*AU10/(SQRT(3)*AS24*COS(ATAN(AW10/AU10)))))</f>
        <v>104.20353547841907</v>
      </c>
      <c r="AT10" s="207"/>
      <c r="AU10" s="40">
        <f>AS19</f>
        <v>17.226116455057507</v>
      </c>
      <c r="AV10" s="40"/>
      <c r="AW10" s="40">
        <f>AX19</f>
        <v>11.251991236976941</v>
      </c>
      <c r="AX10" s="40"/>
      <c r="AY10" s="41">
        <f>IF(AU10=0,0,COS(ATAN(AW10/AU10)))</f>
        <v>0.83721971374087301</v>
      </c>
      <c r="AZ10" s="42"/>
    </row>
    <row r="11" spans="1:52" x14ac:dyDescent="0.2">
      <c r="A11" s="49"/>
      <c r="B11" s="50"/>
      <c r="C11" s="50"/>
      <c r="D11" s="51"/>
      <c r="E11" s="54">
        <v>6</v>
      </c>
      <c r="F11" s="55"/>
      <c r="G11" s="56" t="s">
        <v>18</v>
      </c>
      <c r="H11" s="56"/>
      <c r="I11" s="57">
        <f>I10</f>
        <v>0.33399999141693115</v>
      </c>
      <c r="J11" s="57"/>
      <c r="K11" s="57">
        <f>K10</f>
        <v>10.199999809265137</v>
      </c>
      <c r="L11" s="58"/>
      <c r="M11" s="59">
        <v>1900</v>
      </c>
      <c r="N11" s="47"/>
      <c r="O11" s="200">
        <v>19</v>
      </c>
      <c r="P11" s="200"/>
      <c r="Q11" s="48">
        <f>IF(OR(M26=0,M11=0),0,ABS(O11)*TAN(ACOS(1000*ABS(O11)/(SQRT(3)*M26*M11))))</f>
        <v>9.0882788920793338</v>
      </c>
      <c r="R11" s="48"/>
      <c r="S11" s="201">
        <v>0.90200000000000002</v>
      </c>
      <c r="T11" s="202"/>
      <c r="U11" s="46">
        <v>1900</v>
      </c>
      <c r="V11" s="47"/>
      <c r="W11" s="200">
        <v>19</v>
      </c>
      <c r="X11" s="200"/>
      <c r="Y11" s="48">
        <f>IF(OR(U26=0,U11=0),0,ABS(W11)*TAN(ACOS(1000*ABS(W11)/(SQRT(3)*U26*U11))))</f>
        <v>9.0882788920793338</v>
      </c>
      <c r="Z11" s="48"/>
      <c r="AA11" s="201">
        <v>0.90200000000000002</v>
      </c>
      <c r="AB11" s="202"/>
      <c r="AC11" s="46">
        <v>1900</v>
      </c>
      <c r="AD11" s="47"/>
      <c r="AE11" s="200">
        <v>19</v>
      </c>
      <c r="AF11" s="200"/>
      <c r="AG11" s="48">
        <f>IF(OR(AC26=0,AC11=0),0,ABS(AE11)*TAN(ACOS(1000*ABS(AE11)/(SQRT(3)*AC26*AC11))))</f>
        <v>9.0882788920793338</v>
      </c>
      <c r="AH11" s="48"/>
      <c r="AI11" s="201">
        <v>0.90200000000000002</v>
      </c>
      <c r="AJ11" s="202"/>
      <c r="AK11" s="46">
        <v>1850</v>
      </c>
      <c r="AL11" s="47"/>
      <c r="AM11" s="200">
        <v>18</v>
      </c>
      <c r="AN11" s="200"/>
      <c r="AO11" s="48">
        <f>IF(OR(AK26=0,AK11=0),0,ABS(AM11)*TAN(ACOS(1000*ABS(AM11)/(SQRT(3)*AK26*AK11))))</f>
        <v>9.826332608535564</v>
      </c>
      <c r="AP11" s="48"/>
      <c r="AQ11" s="201">
        <v>0.878</v>
      </c>
      <c r="AR11" s="202"/>
      <c r="AS11" s="46">
        <v>1800</v>
      </c>
      <c r="AT11" s="47"/>
      <c r="AU11" s="200">
        <v>17</v>
      </c>
      <c r="AV11" s="200"/>
      <c r="AW11" s="48">
        <f>IF(OR(AS26=0,AS11=0),0,ABS(AU11)*TAN(ACOS(1000*ABS(AU11)/(SQRT(3)*AS26*AS11))))</f>
        <v>10.446588527611986</v>
      </c>
      <c r="AX11" s="48"/>
      <c r="AY11" s="201">
        <v>0.85199999999999998</v>
      </c>
      <c r="AZ11" s="202"/>
    </row>
    <row r="12" spans="1:52" x14ac:dyDescent="0.2">
      <c r="A12" s="49"/>
      <c r="B12" s="50"/>
      <c r="C12" s="50"/>
      <c r="D12" s="51"/>
      <c r="E12" s="54">
        <v>6</v>
      </c>
      <c r="F12" s="55"/>
      <c r="G12" s="56" t="s">
        <v>128</v>
      </c>
      <c r="H12" s="56"/>
      <c r="I12" s="57">
        <f>I10</f>
        <v>0.33399999141693115</v>
      </c>
      <c r="J12" s="57"/>
      <c r="K12" s="57">
        <f>K10</f>
        <v>10.199999809265137</v>
      </c>
      <c r="L12" s="58"/>
      <c r="M12" s="59">
        <v>15</v>
      </c>
      <c r="N12" s="47"/>
      <c r="O12" s="200">
        <v>0.15000000596046448</v>
      </c>
      <c r="P12" s="200"/>
      <c r="Q12" s="48">
        <f>IF(OR(M28=0,M12=0),0,ABS(O12)*TAN(ACOS(1000*ABS(O12)/(SQRT(3)*M28*M12))))</f>
        <v>7.1749557739649028E-2</v>
      </c>
      <c r="R12" s="48"/>
      <c r="S12" s="201">
        <v>0.90200000000000002</v>
      </c>
      <c r="T12" s="202"/>
      <c r="U12" s="46">
        <v>15</v>
      </c>
      <c r="V12" s="47"/>
      <c r="W12" s="200">
        <v>0.15000000596046448</v>
      </c>
      <c r="X12" s="200"/>
      <c r="Y12" s="48">
        <f>IF(OR(U28=0,U12=0),0,ABS(W12)*TAN(ACOS(1000*ABS(W12)/(SQRT(3)*U28*U12))))</f>
        <v>7.1749557739649028E-2</v>
      </c>
      <c r="Z12" s="48"/>
      <c r="AA12" s="201">
        <v>0.90200000000000002</v>
      </c>
      <c r="AB12" s="202"/>
      <c r="AC12" s="46">
        <v>15</v>
      </c>
      <c r="AD12" s="47"/>
      <c r="AE12" s="200">
        <v>0.15000000596046448</v>
      </c>
      <c r="AF12" s="200"/>
      <c r="AG12" s="48">
        <f>IF(OR(AC28=0,AC12=0),0,ABS(AE12)*TAN(ACOS(1000*ABS(AE12)/(SQRT(3)*AC28*AC12))))</f>
        <v>7.1749557739649028E-2</v>
      </c>
      <c r="AH12" s="48"/>
      <c r="AI12" s="201">
        <v>0.90200000000000002</v>
      </c>
      <c r="AJ12" s="202"/>
      <c r="AK12" s="46">
        <v>15</v>
      </c>
      <c r="AL12" s="47"/>
      <c r="AM12" s="200">
        <v>0.15000000596046448</v>
      </c>
      <c r="AN12" s="200"/>
      <c r="AO12" s="48">
        <f>IF(OR(AK28=0,AK12=0),0,ABS(AM12)*TAN(ACOS(1000*ABS(AM12)/(SQRT(3)*AK28*AK12))))</f>
        <v>7.1749557739649028E-2</v>
      </c>
      <c r="AP12" s="48"/>
      <c r="AQ12" s="201">
        <v>0.90200000000000002</v>
      </c>
      <c r="AR12" s="202"/>
      <c r="AS12" s="46">
        <v>15</v>
      </c>
      <c r="AT12" s="47"/>
      <c r="AU12" s="200">
        <v>0.15000000596046448</v>
      </c>
      <c r="AV12" s="200"/>
      <c r="AW12" s="48">
        <f>IF(OR(AS28=0,AS12=0),0,ABS(AU12)*TAN(ACOS(1000*ABS(AU12)/(SQRT(3)*AS28*AS12))))</f>
        <v>6.5503815416055322E-2</v>
      </c>
      <c r="AX12" s="48"/>
      <c r="AY12" s="201">
        <v>0.91600000000000004</v>
      </c>
      <c r="AZ12" s="202"/>
    </row>
    <row r="13" spans="1:52" ht="15.75" customHeight="1" thickBot="1" x14ac:dyDescent="0.25">
      <c r="A13" s="52"/>
      <c r="B13" s="53"/>
      <c r="C13" s="53"/>
      <c r="D13" s="53"/>
      <c r="E13" s="60" t="s">
        <v>15</v>
      </c>
      <c r="F13" s="61"/>
      <c r="G13" s="61"/>
      <c r="H13" s="61"/>
      <c r="I13" s="61"/>
      <c r="J13" s="61"/>
      <c r="K13" s="61"/>
      <c r="L13" s="62"/>
      <c r="M13" s="61">
        <v>10</v>
      </c>
      <c r="N13" s="61"/>
      <c r="O13" s="61"/>
      <c r="P13" s="63" t="s">
        <v>16</v>
      </c>
      <c r="Q13" s="63"/>
      <c r="R13" s="64"/>
      <c r="S13" s="64"/>
      <c r="T13" s="65"/>
      <c r="U13" s="60">
        <v>10</v>
      </c>
      <c r="V13" s="61"/>
      <c r="W13" s="61"/>
      <c r="X13" s="63" t="s">
        <v>16</v>
      </c>
      <c r="Y13" s="63"/>
      <c r="Z13" s="64"/>
      <c r="AA13" s="64"/>
      <c r="AB13" s="65"/>
      <c r="AC13" s="60">
        <v>10</v>
      </c>
      <c r="AD13" s="61"/>
      <c r="AE13" s="61"/>
      <c r="AF13" s="63" t="s">
        <v>16</v>
      </c>
      <c r="AG13" s="63"/>
      <c r="AH13" s="64"/>
      <c r="AI13" s="64"/>
      <c r="AJ13" s="65"/>
      <c r="AK13" s="60">
        <v>10</v>
      </c>
      <c r="AL13" s="61"/>
      <c r="AM13" s="61"/>
      <c r="AN13" s="63" t="s">
        <v>16</v>
      </c>
      <c r="AO13" s="63"/>
      <c r="AP13" s="64"/>
      <c r="AQ13" s="64"/>
      <c r="AR13" s="65"/>
      <c r="AS13" s="60">
        <v>10</v>
      </c>
      <c r="AT13" s="61"/>
      <c r="AU13" s="61"/>
      <c r="AV13" s="63" t="s">
        <v>16</v>
      </c>
      <c r="AW13" s="63"/>
      <c r="AX13" s="64"/>
      <c r="AY13" s="64"/>
      <c r="AZ13" s="65"/>
    </row>
    <row r="14" spans="1:52" x14ac:dyDescent="0.2">
      <c r="A14" s="66" t="s">
        <v>19</v>
      </c>
      <c r="B14" s="67"/>
      <c r="C14" s="67"/>
      <c r="D14" s="67"/>
      <c r="E14" s="70" t="s">
        <v>47</v>
      </c>
      <c r="F14" s="35"/>
      <c r="G14" s="35"/>
      <c r="H14" s="35"/>
      <c r="I14" s="35"/>
      <c r="J14" s="35"/>
      <c r="K14" s="35"/>
      <c r="L14" s="71"/>
      <c r="M14" s="72">
        <f>SUM(M6,M10)</f>
        <v>164.47439692569839</v>
      </c>
      <c r="N14" s="73"/>
      <c r="O14" s="74">
        <f>SUM(O6,O10)</f>
        <v>29.391216613311986</v>
      </c>
      <c r="P14" s="73"/>
      <c r="Q14" s="74">
        <f>SUM(Q6,Q10)</f>
        <v>13.677519663824372</v>
      </c>
      <c r="R14" s="73"/>
      <c r="S14" s="73"/>
      <c r="T14" s="75"/>
      <c r="U14" s="76">
        <f>SUM(U6,U10)</f>
        <v>167.62993005560048</v>
      </c>
      <c r="V14" s="73"/>
      <c r="W14" s="74">
        <f>SUM(W6,W10)</f>
        <v>28.891820369801138</v>
      </c>
      <c r="X14" s="73"/>
      <c r="Y14" s="74">
        <f>SUM(Y6,Y10)</f>
        <v>16.090892823222852</v>
      </c>
      <c r="Z14" s="73"/>
      <c r="AA14" s="73"/>
      <c r="AB14" s="75"/>
      <c r="AC14" s="76">
        <f>SUM(AC6,AC10)</f>
        <v>164.43353028318074</v>
      </c>
      <c r="AD14" s="73"/>
      <c r="AE14" s="74">
        <f>SUM(AE6,AE10)</f>
        <v>29.391208761618387</v>
      </c>
      <c r="AF14" s="73"/>
      <c r="AG14" s="74">
        <f>SUM(AG6,AG10)</f>
        <v>13.653994602564309</v>
      </c>
      <c r="AH14" s="73"/>
      <c r="AI14" s="73"/>
      <c r="AJ14" s="75"/>
      <c r="AK14" s="76">
        <f>SUM(AK6,AK10)</f>
        <v>162.0732695109852</v>
      </c>
      <c r="AL14" s="73"/>
      <c r="AM14" s="74">
        <f>SUM(AM6,AM10)</f>
        <v>27.389998713835823</v>
      </c>
      <c r="AN14" s="73"/>
      <c r="AO14" s="74">
        <f>SUM(AO6,AO10)</f>
        <v>16.539013347225872</v>
      </c>
      <c r="AP14" s="73"/>
      <c r="AQ14" s="73"/>
      <c r="AR14" s="75"/>
      <c r="AS14" s="76">
        <f>SUM(AS6,AS10)</f>
        <v>158.96932610586802</v>
      </c>
      <c r="AT14" s="73"/>
      <c r="AU14" s="74">
        <f>SUM(AU6,AU10)</f>
        <v>27.388808030436927</v>
      </c>
      <c r="AV14" s="73"/>
      <c r="AW14" s="74">
        <f>SUM(AW6,AW10)</f>
        <v>14.947405901228985</v>
      </c>
      <c r="AX14" s="73"/>
      <c r="AY14" s="73"/>
      <c r="AZ14" s="75"/>
    </row>
    <row r="15" spans="1:52" ht="13.5" thickBot="1" x14ac:dyDescent="0.25">
      <c r="A15" s="68"/>
      <c r="B15" s="69"/>
      <c r="C15" s="69"/>
      <c r="D15" s="69"/>
      <c r="E15" s="77" t="s">
        <v>20</v>
      </c>
      <c r="F15" s="78"/>
      <c r="G15" s="78"/>
      <c r="H15" s="78"/>
      <c r="I15" s="78"/>
      <c r="J15" s="78"/>
      <c r="K15" s="78"/>
      <c r="L15" s="79"/>
      <c r="M15" s="80">
        <f>SUM(M7,M8,M11,M12)</f>
        <v>2875</v>
      </c>
      <c r="N15" s="81"/>
      <c r="O15" s="82">
        <f>SUM(O7,O8,O11,O12)</f>
        <v>29.250000029802322</v>
      </c>
      <c r="P15" s="81"/>
      <c r="Q15" s="82">
        <f>SUM(Q7,Q8,Q11,Q12)</f>
        <v>12.517120083700595</v>
      </c>
      <c r="R15" s="81"/>
      <c r="S15" s="81"/>
      <c r="T15" s="83"/>
      <c r="U15" s="84">
        <f>SUM(U7,U8,U11,U12)</f>
        <v>2925</v>
      </c>
      <c r="V15" s="81"/>
      <c r="W15" s="82">
        <f>SUM(W7,W8,W11,W12)</f>
        <v>28.750000029802322</v>
      </c>
      <c r="X15" s="81"/>
      <c r="Y15" s="82">
        <f>SUM(Y7,Y8,Y11,Y12)</f>
        <v>14.915043076606482</v>
      </c>
      <c r="Z15" s="81"/>
      <c r="AA15" s="81"/>
      <c r="AB15" s="83"/>
      <c r="AC15" s="84">
        <f>SUM(AC7,AC8,AC11,AC12)</f>
        <v>2875</v>
      </c>
      <c r="AD15" s="81"/>
      <c r="AE15" s="82">
        <f>SUM(AE7,AE8,AE11,AE12)</f>
        <v>29.250000029802322</v>
      </c>
      <c r="AF15" s="81"/>
      <c r="AG15" s="82">
        <f>SUM(AG7,AG8,AG11,AG12)</f>
        <v>12.493795947773124</v>
      </c>
      <c r="AH15" s="81"/>
      <c r="AI15" s="81"/>
      <c r="AJ15" s="83"/>
      <c r="AK15" s="84">
        <f>SUM(AK7,AK8,AK11,AK12)</f>
        <v>2825</v>
      </c>
      <c r="AL15" s="81"/>
      <c r="AM15" s="82">
        <f>SUM(AM7,AM8,AM11,AM12)</f>
        <v>27.250000029802322</v>
      </c>
      <c r="AN15" s="81"/>
      <c r="AO15" s="82">
        <f>SUM(AO7,AO8,AO11,AO12)</f>
        <v>15.408374661039803</v>
      </c>
      <c r="AP15" s="81"/>
      <c r="AQ15" s="81"/>
      <c r="AR15" s="83"/>
      <c r="AS15" s="84">
        <f>SUM(AS7,AS8,AS11,AS12)</f>
        <v>2775</v>
      </c>
      <c r="AT15" s="81"/>
      <c r="AU15" s="82">
        <f>SUM(AU7,AU8,AU11,AU12)</f>
        <v>27.250000029802322</v>
      </c>
      <c r="AV15" s="81"/>
      <c r="AW15" s="82">
        <f>SUM(AW7,AW8,AW11,AW12)</f>
        <v>13.845859840982184</v>
      </c>
      <c r="AX15" s="81"/>
      <c r="AY15" s="81"/>
      <c r="AZ15" s="83"/>
    </row>
    <row r="16" spans="1:52" x14ac:dyDescent="0.2">
      <c r="A16" s="66" t="s">
        <v>21</v>
      </c>
      <c r="B16" s="67"/>
      <c r="C16" s="67"/>
      <c r="D16" s="67"/>
      <c r="E16" s="67" t="s">
        <v>22</v>
      </c>
      <c r="F16" s="67"/>
      <c r="G16" s="67"/>
      <c r="H16" s="67"/>
      <c r="I16" s="85" t="s">
        <v>13</v>
      </c>
      <c r="J16" s="86"/>
      <c r="K16" s="86"/>
      <c r="L16" s="87"/>
      <c r="M16" s="88">
        <f>I6*(POWER(O7+O8,2)+POWER(Q7+Q8,2))/POWER(B6,2)</f>
        <v>5.699403201358989E-3</v>
      </c>
      <c r="N16" s="88"/>
      <c r="O16" s="88"/>
      <c r="P16" s="89" t="s">
        <v>23</v>
      </c>
      <c r="Q16" s="89"/>
      <c r="R16" s="90">
        <f>K6*(POWER(O7+O8,2)+POWER(Q7+Q8,2))/(100*B6)</f>
        <v>0.14584808602765714</v>
      </c>
      <c r="S16" s="90"/>
      <c r="T16" s="91"/>
      <c r="U16" s="92">
        <f>I6*(POWER(W7+W8,2)+POWER(Y7+Y8,2))/POWER(B6,2)</f>
        <v>6.3031596905097683E-3</v>
      </c>
      <c r="V16" s="88"/>
      <c r="W16" s="88"/>
      <c r="X16" s="89" t="s">
        <v>23</v>
      </c>
      <c r="Y16" s="89"/>
      <c r="Z16" s="90">
        <f>K6*(POWER(W7+W8,2)+POWER(Y7+Y8,2))/(100*B6)</f>
        <v>0.16129825252025107</v>
      </c>
      <c r="AA16" s="90"/>
      <c r="AB16" s="91"/>
      <c r="AC16" s="92">
        <f>I6*(POWER(AE7+AE8,2)+POWER(AG7+AG8,2))/POWER(B6,2)</f>
        <v>5.6915515077577347E-3</v>
      </c>
      <c r="AD16" s="88"/>
      <c r="AE16" s="88"/>
      <c r="AF16" s="89" t="s">
        <v>23</v>
      </c>
      <c r="AG16" s="89"/>
      <c r="AH16" s="90">
        <f>K6*(POWER(AE7+AE8,2)+POWER(AG7+AG8,2))/(100*B6)</f>
        <v>0.14564716069506345</v>
      </c>
      <c r="AI16" s="90"/>
      <c r="AJ16" s="91"/>
      <c r="AK16" s="92">
        <f>I6*(POWER(AM7+AM8,2)+POWER(AO7+AO8,2))/POWER(B6,2)</f>
        <v>5.6940327994717673E-3</v>
      </c>
      <c r="AL16" s="88"/>
      <c r="AM16" s="88"/>
      <c r="AN16" s="89" t="s">
        <v>23</v>
      </c>
      <c r="AO16" s="89"/>
      <c r="AP16" s="90">
        <f>K6*(POWER(AM7+AM8,2)+POWER(AO7+AO8,2))/(100*B6)</f>
        <v>0.14571065710593006</v>
      </c>
      <c r="AQ16" s="90"/>
      <c r="AR16" s="91"/>
      <c r="AS16" s="92">
        <f>I6*(POWER(AU7+AU8,2)+POWER(AW7+AW8,2))/POWER(B6,2)</f>
        <v>5.6915515077577347E-3</v>
      </c>
      <c r="AT16" s="88"/>
      <c r="AU16" s="88"/>
      <c r="AV16" s="89" t="s">
        <v>23</v>
      </c>
      <c r="AW16" s="89"/>
      <c r="AX16" s="90">
        <f>K6*(POWER(AU7+AU8,2)+POWER(AW7+AW8,2))/(100*B6)</f>
        <v>0.14564716069506345</v>
      </c>
      <c r="AY16" s="90"/>
      <c r="AZ16" s="91"/>
    </row>
    <row r="17" spans="1:52" ht="13.5" thickBot="1" x14ac:dyDescent="0.25">
      <c r="A17" s="68"/>
      <c r="B17" s="69"/>
      <c r="C17" s="69"/>
      <c r="D17" s="69"/>
      <c r="E17" s="69"/>
      <c r="F17" s="69"/>
      <c r="G17" s="69"/>
      <c r="H17" s="69"/>
      <c r="I17" s="93" t="s">
        <v>17</v>
      </c>
      <c r="J17" s="63"/>
      <c r="K17" s="63"/>
      <c r="L17" s="94"/>
      <c r="M17" s="95">
        <f>I10*(POWER(O11+O12,2)+POWER(Q11+Q12,2))/POWER(B10,2)</f>
        <v>2.3517180576526516E-2</v>
      </c>
      <c r="N17" s="95"/>
      <c r="O17" s="95"/>
      <c r="P17" s="96" t="s">
        <v>23</v>
      </c>
      <c r="Q17" s="96"/>
      <c r="R17" s="97">
        <f>K10*(POWER(O11+O12,2)+POWER(Q11+Q12,2))/(100*B10)</f>
        <v>0.5745514815791446</v>
      </c>
      <c r="S17" s="97"/>
      <c r="T17" s="98"/>
      <c r="U17" s="99">
        <f>I10*(POWER(W11+W12,2)+POWER(Y11+Y12,2))/POWER(B10,2)</f>
        <v>2.3517180576526516E-2</v>
      </c>
      <c r="V17" s="95"/>
      <c r="W17" s="95"/>
      <c r="X17" s="96" t="s">
        <v>23</v>
      </c>
      <c r="Y17" s="96"/>
      <c r="Z17" s="97">
        <f>K10*(POWER(W11+W12,2)+POWER(Y11+Y12,2))/(100*B10)</f>
        <v>0.5745514815791446</v>
      </c>
      <c r="AA17" s="97"/>
      <c r="AB17" s="98"/>
      <c r="AC17" s="99">
        <f>I10*(POWER(AE11+AE12,2)+POWER(AG11+AG12,2))/POWER(B10,2)</f>
        <v>2.3517180576526516E-2</v>
      </c>
      <c r="AD17" s="95"/>
      <c r="AE17" s="95"/>
      <c r="AF17" s="96" t="s">
        <v>23</v>
      </c>
      <c r="AG17" s="96"/>
      <c r="AH17" s="97">
        <f>K10*(POWER(AE11+AE12,2)+POWER(AG11+AG12,2))/(100*B10)</f>
        <v>0.5745514815791446</v>
      </c>
      <c r="AI17" s="97"/>
      <c r="AJ17" s="98"/>
      <c r="AK17" s="99">
        <f>I10*(POWER(AM11+AM12,2)+POWER(AO11+AO12,2))/POWER(B10,2)</f>
        <v>2.2304651502250188E-2</v>
      </c>
      <c r="AL17" s="95"/>
      <c r="AM17" s="95"/>
      <c r="AN17" s="96" t="s">
        <v>23</v>
      </c>
      <c r="AO17" s="96"/>
      <c r="AP17" s="97">
        <f>K10*(POWER(AM11+AM12,2)+POWER(AO11+AO12,2))/(100*B10)</f>
        <v>0.54492801656316314</v>
      </c>
      <c r="AQ17" s="97"/>
      <c r="AR17" s="98"/>
      <c r="AS17" s="99">
        <f>I10*(POWER(AU11+AU12,2)+POWER(AW11+AW12,2))/POWER(B10,2)</f>
        <v>2.1116449395064834E-2</v>
      </c>
      <c r="AT17" s="95"/>
      <c r="AU17" s="95"/>
      <c r="AV17" s="96" t="s">
        <v>23</v>
      </c>
      <c r="AW17" s="96"/>
      <c r="AX17" s="97">
        <f>K10*(POWER(AU11+AU12,2)+POWER(AW11+AW12,2))/(100*B10)</f>
        <v>0.51589888703476117</v>
      </c>
      <c r="AY17" s="97"/>
      <c r="AZ17" s="98"/>
    </row>
    <row r="18" spans="1:52" x14ac:dyDescent="0.2">
      <c r="A18" s="100" t="s">
        <v>49</v>
      </c>
      <c r="B18" s="101"/>
      <c r="C18" s="101"/>
      <c r="D18" s="101"/>
      <c r="E18" s="67" t="s">
        <v>24</v>
      </c>
      <c r="F18" s="67"/>
      <c r="G18" s="67"/>
      <c r="H18" s="67"/>
      <c r="I18" s="85" t="s">
        <v>13</v>
      </c>
      <c r="J18" s="86"/>
      <c r="K18" s="86"/>
      <c r="L18" s="87"/>
      <c r="M18" s="107">
        <f>SUM(O7:P8)+C6+M16</f>
        <v>10.162699427073019</v>
      </c>
      <c r="N18" s="107"/>
      <c r="O18" s="107"/>
      <c r="P18" s="108" t="s">
        <v>23</v>
      </c>
      <c r="Q18" s="108"/>
      <c r="R18" s="109">
        <f>SUM(Q7:R8)+D6+R16</f>
        <v>3.7189397255121057</v>
      </c>
      <c r="S18" s="109"/>
      <c r="T18" s="110"/>
      <c r="U18" s="119">
        <f>SUM(W7:X8)+C6+U16</f>
        <v>9.6633031835621708</v>
      </c>
      <c r="V18" s="107"/>
      <c r="W18" s="107"/>
      <c r="X18" s="108" t="s">
        <v>23</v>
      </c>
      <c r="Y18" s="108"/>
      <c r="Z18" s="109">
        <f>SUM(Y7:Z8)+D6+Z16</f>
        <v>6.1323128849105863</v>
      </c>
      <c r="AA18" s="109"/>
      <c r="AB18" s="110"/>
      <c r="AC18" s="119">
        <f>SUM(AE7:AF8)+C6+AC16</f>
        <v>10.162691575379418</v>
      </c>
      <c r="AD18" s="107"/>
      <c r="AE18" s="107"/>
      <c r="AF18" s="108" t="s">
        <v>23</v>
      </c>
      <c r="AG18" s="108"/>
      <c r="AH18" s="109">
        <f>SUM(AG7:AH8)+D6+AH16</f>
        <v>3.6954146642520427</v>
      </c>
      <c r="AI18" s="109"/>
      <c r="AJ18" s="110"/>
      <c r="AK18" s="119">
        <f>SUM(AM7:AN8)+C6+AK16</f>
        <v>9.1626940566711319</v>
      </c>
      <c r="AL18" s="107"/>
      <c r="AM18" s="107"/>
      <c r="AN18" s="108" t="s">
        <v>23</v>
      </c>
      <c r="AO18" s="108"/>
      <c r="AP18" s="109">
        <f>SUM(AO7:AP8)+D6+AP16</f>
        <v>5.8720031574733556</v>
      </c>
      <c r="AQ18" s="109"/>
      <c r="AR18" s="110"/>
      <c r="AS18" s="119">
        <f>SUM(AU7:AV8)+C6+AS16</f>
        <v>10.162691575379418</v>
      </c>
      <c r="AT18" s="107"/>
      <c r="AU18" s="107"/>
      <c r="AV18" s="108" t="s">
        <v>23</v>
      </c>
      <c r="AW18" s="108"/>
      <c r="AX18" s="109">
        <f>SUM(AW7:AX8)+D6+AX16</f>
        <v>3.6954146642520427</v>
      </c>
      <c r="AY18" s="109"/>
      <c r="AZ18" s="110"/>
    </row>
    <row r="19" spans="1:52" x14ac:dyDescent="0.2">
      <c r="A19" s="102"/>
      <c r="B19" s="103"/>
      <c r="C19" s="103"/>
      <c r="D19" s="103"/>
      <c r="E19" s="106"/>
      <c r="F19" s="106"/>
      <c r="G19" s="106"/>
      <c r="H19" s="106"/>
      <c r="I19" s="111" t="s">
        <v>17</v>
      </c>
      <c r="J19" s="112"/>
      <c r="K19" s="112"/>
      <c r="L19" s="113"/>
      <c r="M19" s="114">
        <f>SUM(O11:P12)+C10+M17</f>
        <v>19.228517186238967</v>
      </c>
      <c r="N19" s="114"/>
      <c r="O19" s="114"/>
      <c r="P19" s="115" t="s">
        <v>23</v>
      </c>
      <c r="Q19" s="115"/>
      <c r="R19" s="116">
        <f>SUM(Q11:R12)+D10+R17</f>
        <v>9.9585799383122655</v>
      </c>
      <c r="S19" s="116"/>
      <c r="T19" s="117"/>
      <c r="U19" s="118">
        <f>SUM(W11:X12)+C10+U17</f>
        <v>19.228517186238967</v>
      </c>
      <c r="V19" s="114"/>
      <c r="W19" s="114"/>
      <c r="X19" s="115" t="s">
        <v>23</v>
      </c>
      <c r="Y19" s="115"/>
      <c r="Z19" s="116">
        <f>SUM(Y11:Z12)+D10+Z17</f>
        <v>9.9585799383122655</v>
      </c>
      <c r="AA19" s="116"/>
      <c r="AB19" s="117"/>
      <c r="AC19" s="118">
        <f>SUM(AE11:AF12)+C10+AC17</f>
        <v>19.228517186238967</v>
      </c>
      <c r="AD19" s="114"/>
      <c r="AE19" s="114"/>
      <c r="AF19" s="115" t="s">
        <v>23</v>
      </c>
      <c r="AG19" s="115"/>
      <c r="AH19" s="116">
        <f>SUM(AG11:AH12)+D10+AH17</f>
        <v>9.9585799383122655</v>
      </c>
      <c r="AI19" s="116"/>
      <c r="AJ19" s="117"/>
      <c r="AK19" s="118">
        <f>SUM(AM11:AN12)+C10+AK17</f>
        <v>18.227304657164691</v>
      </c>
      <c r="AL19" s="114"/>
      <c r="AM19" s="114"/>
      <c r="AN19" s="115" t="s">
        <v>23</v>
      </c>
      <c r="AO19" s="115"/>
      <c r="AP19" s="116">
        <f>SUM(AO11:AP12)+D10+AP17</f>
        <v>10.667010189752515</v>
      </c>
      <c r="AQ19" s="116"/>
      <c r="AR19" s="117"/>
      <c r="AS19" s="118">
        <f>SUM(AU11:AV12)+C10+AS17</f>
        <v>17.226116455057507</v>
      </c>
      <c r="AT19" s="114"/>
      <c r="AU19" s="114"/>
      <c r="AV19" s="115" t="s">
        <v>23</v>
      </c>
      <c r="AW19" s="115"/>
      <c r="AX19" s="116">
        <f>SUM(AW11:AX12)+D10+AX17</f>
        <v>11.251991236976941</v>
      </c>
      <c r="AY19" s="116"/>
      <c r="AZ19" s="117"/>
    </row>
    <row r="20" spans="1:52" ht="13.5" thickBot="1" x14ac:dyDescent="0.25">
      <c r="A20" s="104"/>
      <c r="B20" s="105"/>
      <c r="C20" s="105"/>
      <c r="D20" s="105"/>
      <c r="E20" s="69"/>
      <c r="F20" s="69"/>
      <c r="G20" s="69"/>
      <c r="H20" s="69"/>
      <c r="I20" s="120" t="s">
        <v>25</v>
      </c>
      <c r="J20" s="121"/>
      <c r="K20" s="121"/>
      <c r="L20" s="122"/>
      <c r="M20" s="123">
        <f>SUM(M18,M19)</f>
        <v>29.391216613311986</v>
      </c>
      <c r="N20" s="123"/>
      <c r="O20" s="123"/>
      <c r="P20" s="124" t="s">
        <v>23</v>
      </c>
      <c r="Q20" s="124"/>
      <c r="R20" s="125">
        <f>SUM(R18,R19)</f>
        <v>13.677519663824372</v>
      </c>
      <c r="S20" s="125"/>
      <c r="T20" s="126"/>
      <c r="U20" s="127">
        <f>SUM(U18,U19)</f>
        <v>28.891820369801138</v>
      </c>
      <c r="V20" s="123"/>
      <c r="W20" s="123"/>
      <c r="X20" s="124" t="s">
        <v>23</v>
      </c>
      <c r="Y20" s="124"/>
      <c r="Z20" s="125">
        <f>SUM(Z18,Z19)</f>
        <v>16.090892823222852</v>
      </c>
      <c r="AA20" s="125"/>
      <c r="AB20" s="126"/>
      <c r="AC20" s="127">
        <f>SUM(AC18,AC19)</f>
        <v>29.391208761618387</v>
      </c>
      <c r="AD20" s="123"/>
      <c r="AE20" s="123"/>
      <c r="AF20" s="124" t="s">
        <v>23</v>
      </c>
      <c r="AG20" s="124"/>
      <c r="AH20" s="125">
        <f>SUM(AH18,AH19)</f>
        <v>13.653994602564309</v>
      </c>
      <c r="AI20" s="125"/>
      <c r="AJ20" s="126"/>
      <c r="AK20" s="127">
        <f>SUM(AK18,AK19)</f>
        <v>27.389998713835823</v>
      </c>
      <c r="AL20" s="123"/>
      <c r="AM20" s="123"/>
      <c r="AN20" s="124" t="s">
        <v>23</v>
      </c>
      <c r="AO20" s="124"/>
      <c r="AP20" s="125">
        <f>SUM(AP18,AP19)</f>
        <v>16.539013347225872</v>
      </c>
      <c r="AQ20" s="125"/>
      <c r="AR20" s="126"/>
      <c r="AS20" s="127">
        <f>SUM(AS18,AS19)</f>
        <v>27.388808030436927</v>
      </c>
      <c r="AT20" s="123"/>
      <c r="AU20" s="123"/>
      <c r="AV20" s="124" t="s">
        <v>23</v>
      </c>
      <c r="AW20" s="124"/>
      <c r="AX20" s="125">
        <f>SUM(AX18,AX19)</f>
        <v>14.947405901228985</v>
      </c>
      <c r="AY20" s="125"/>
      <c r="AZ20" s="126"/>
    </row>
    <row r="21" spans="1:52" ht="30" customHeight="1" thickBot="1" x14ac:dyDescent="0.25">
      <c r="A21" s="128" t="s">
        <v>26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</row>
    <row r="22" spans="1:52" ht="15.75" customHeight="1" thickBot="1" x14ac:dyDescent="0.25">
      <c r="A22" s="129" t="s">
        <v>5</v>
      </c>
      <c r="B22" s="130"/>
      <c r="C22" s="130" t="s">
        <v>1</v>
      </c>
      <c r="D22" s="130"/>
      <c r="E22" s="130" t="s">
        <v>27</v>
      </c>
      <c r="F22" s="130"/>
      <c r="G22" s="130"/>
      <c r="H22" s="130"/>
      <c r="I22" s="130"/>
      <c r="J22" s="130"/>
      <c r="K22" s="130"/>
      <c r="L22" s="131"/>
      <c r="M22" s="29" t="s">
        <v>28</v>
      </c>
      <c r="N22" s="132"/>
      <c r="O22" s="132"/>
      <c r="P22" s="132"/>
      <c r="Q22" s="132"/>
      <c r="R22" s="132"/>
      <c r="S22" s="132"/>
      <c r="T22" s="32"/>
      <c r="U22" s="29" t="s">
        <v>28</v>
      </c>
      <c r="V22" s="132"/>
      <c r="W22" s="132"/>
      <c r="X22" s="132"/>
      <c r="Y22" s="132"/>
      <c r="Z22" s="132"/>
      <c r="AA22" s="132"/>
      <c r="AB22" s="32"/>
      <c r="AC22" s="29" t="s">
        <v>28</v>
      </c>
      <c r="AD22" s="132"/>
      <c r="AE22" s="132"/>
      <c r="AF22" s="132"/>
      <c r="AG22" s="132"/>
      <c r="AH22" s="132"/>
      <c r="AI22" s="132"/>
      <c r="AJ22" s="32"/>
      <c r="AK22" s="29" t="s">
        <v>28</v>
      </c>
      <c r="AL22" s="132"/>
      <c r="AM22" s="132"/>
      <c r="AN22" s="132"/>
      <c r="AO22" s="132"/>
      <c r="AP22" s="132"/>
      <c r="AQ22" s="132"/>
      <c r="AR22" s="32"/>
      <c r="AS22" s="29" t="s">
        <v>28</v>
      </c>
      <c r="AT22" s="132"/>
      <c r="AU22" s="132"/>
      <c r="AV22" s="132"/>
      <c r="AW22" s="132"/>
      <c r="AX22" s="132"/>
      <c r="AY22" s="132"/>
      <c r="AZ22" s="32"/>
    </row>
    <row r="23" spans="1:52" x14ac:dyDescent="0.2">
      <c r="A23" s="33">
        <v>110</v>
      </c>
      <c r="B23" s="34"/>
      <c r="C23" s="34" t="s">
        <v>14</v>
      </c>
      <c r="D23" s="34"/>
      <c r="E23" s="35" t="s">
        <v>81</v>
      </c>
      <c r="F23" s="35"/>
      <c r="G23" s="35"/>
      <c r="H23" s="35"/>
      <c r="I23" s="35"/>
      <c r="J23" s="35"/>
      <c r="K23" s="35"/>
      <c r="L23" s="71"/>
      <c r="M23" s="133">
        <v>114</v>
      </c>
      <c r="N23" s="134"/>
      <c r="O23" s="134"/>
      <c r="P23" s="134"/>
      <c r="Q23" s="134"/>
      <c r="R23" s="134"/>
      <c r="S23" s="134"/>
      <c r="T23" s="135"/>
      <c r="U23" s="133">
        <v>114</v>
      </c>
      <c r="V23" s="134"/>
      <c r="W23" s="134"/>
      <c r="X23" s="134"/>
      <c r="Y23" s="134"/>
      <c r="Z23" s="134"/>
      <c r="AA23" s="134"/>
      <c r="AB23" s="135"/>
      <c r="AC23" s="133">
        <v>114</v>
      </c>
      <c r="AD23" s="134"/>
      <c r="AE23" s="134"/>
      <c r="AF23" s="134"/>
      <c r="AG23" s="134"/>
      <c r="AH23" s="134"/>
      <c r="AI23" s="134"/>
      <c r="AJ23" s="135"/>
      <c r="AK23" s="133">
        <v>114</v>
      </c>
      <c r="AL23" s="134"/>
      <c r="AM23" s="134"/>
      <c r="AN23" s="134"/>
      <c r="AO23" s="134"/>
      <c r="AP23" s="134"/>
      <c r="AQ23" s="134"/>
      <c r="AR23" s="135"/>
      <c r="AS23" s="133">
        <v>114</v>
      </c>
      <c r="AT23" s="134"/>
      <c r="AU23" s="134"/>
      <c r="AV23" s="134"/>
      <c r="AW23" s="134"/>
      <c r="AX23" s="134"/>
      <c r="AY23" s="134"/>
      <c r="AZ23" s="135"/>
    </row>
    <row r="24" spans="1:52" x14ac:dyDescent="0.2">
      <c r="A24" s="54">
        <v>110</v>
      </c>
      <c r="B24" s="55"/>
      <c r="C24" s="55" t="s">
        <v>18</v>
      </c>
      <c r="D24" s="55"/>
      <c r="E24" s="56" t="s">
        <v>82</v>
      </c>
      <c r="F24" s="56"/>
      <c r="G24" s="56"/>
      <c r="H24" s="56"/>
      <c r="I24" s="56"/>
      <c r="J24" s="56"/>
      <c r="K24" s="56"/>
      <c r="L24" s="136"/>
      <c r="M24" s="137">
        <v>114</v>
      </c>
      <c r="N24" s="138"/>
      <c r="O24" s="138"/>
      <c r="P24" s="138"/>
      <c r="Q24" s="138"/>
      <c r="R24" s="138"/>
      <c r="S24" s="138"/>
      <c r="T24" s="139"/>
      <c r="U24" s="137">
        <v>114</v>
      </c>
      <c r="V24" s="138"/>
      <c r="W24" s="138"/>
      <c r="X24" s="138"/>
      <c r="Y24" s="138"/>
      <c r="Z24" s="138"/>
      <c r="AA24" s="138"/>
      <c r="AB24" s="139"/>
      <c r="AC24" s="137">
        <v>114</v>
      </c>
      <c r="AD24" s="138"/>
      <c r="AE24" s="138"/>
      <c r="AF24" s="138"/>
      <c r="AG24" s="138"/>
      <c r="AH24" s="138"/>
      <c r="AI24" s="138"/>
      <c r="AJ24" s="139"/>
      <c r="AK24" s="137">
        <v>114</v>
      </c>
      <c r="AL24" s="138"/>
      <c r="AM24" s="138"/>
      <c r="AN24" s="138"/>
      <c r="AO24" s="138"/>
      <c r="AP24" s="138"/>
      <c r="AQ24" s="138"/>
      <c r="AR24" s="139"/>
      <c r="AS24" s="137">
        <v>114</v>
      </c>
      <c r="AT24" s="138"/>
      <c r="AU24" s="138"/>
      <c r="AV24" s="138"/>
      <c r="AW24" s="138"/>
      <c r="AX24" s="138"/>
      <c r="AY24" s="138"/>
      <c r="AZ24" s="139"/>
    </row>
    <row r="25" spans="1:52" x14ac:dyDescent="0.2">
      <c r="A25" s="54">
        <v>6</v>
      </c>
      <c r="B25" s="55"/>
      <c r="C25" s="55" t="s">
        <v>14</v>
      </c>
      <c r="D25" s="55"/>
      <c r="E25" s="56" t="s">
        <v>129</v>
      </c>
      <c r="F25" s="56"/>
      <c r="G25" s="56"/>
      <c r="H25" s="56"/>
      <c r="I25" s="56"/>
      <c r="J25" s="56"/>
      <c r="K25" s="56"/>
      <c r="L25" s="136"/>
      <c r="M25" s="137">
        <v>6.4000000953674316</v>
      </c>
      <c r="N25" s="138"/>
      <c r="O25" s="138"/>
      <c r="P25" s="138"/>
      <c r="Q25" s="138"/>
      <c r="R25" s="138"/>
      <c r="S25" s="138"/>
      <c r="T25" s="139"/>
      <c r="U25" s="137">
        <v>6.4000000953674316</v>
      </c>
      <c r="V25" s="138"/>
      <c r="W25" s="138"/>
      <c r="X25" s="138"/>
      <c r="Y25" s="138"/>
      <c r="Z25" s="138"/>
      <c r="AA25" s="138"/>
      <c r="AB25" s="139"/>
      <c r="AC25" s="137">
        <v>6.4000000953674316</v>
      </c>
      <c r="AD25" s="138"/>
      <c r="AE25" s="138"/>
      <c r="AF25" s="138"/>
      <c r="AG25" s="138"/>
      <c r="AH25" s="138"/>
      <c r="AI25" s="138"/>
      <c r="AJ25" s="139"/>
      <c r="AK25" s="137">
        <v>6.4000000953674316</v>
      </c>
      <c r="AL25" s="138"/>
      <c r="AM25" s="138"/>
      <c r="AN25" s="138"/>
      <c r="AO25" s="138"/>
      <c r="AP25" s="138"/>
      <c r="AQ25" s="138"/>
      <c r="AR25" s="139"/>
      <c r="AS25" s="137">
        <v>6.4000000953674316</v>
      </c>
      <c r="AT25" s="138"/>
      <c r="AU25" s="138"/>
      <c r="AV25" s="138"/>
      <c r="AW25" s="138"/>
      <c r="AX25" s="138"/>
      <c r="AY25" s="138"/>
      <c r="AZ25" s="139"/>
    </row>
    <row r="26" spans="1:52" x14ac:dyDescent="0.2">
      <c r="A26" s="54">
        <v>6</v>
      </c>
      <c r="B26" s="55"/>
      <c r="C26" s="55" t="s">
        <v>18</v>
      </c>
      <c r="D26" s="55"/>
      <c r="E26" s="56" t="s">
        <v>130</v>
      </c>
      <c r="F26" s="56"/>
      <c r="G26" s="56"/>
      <c r="H26" s="56"/>
      <c r="I26" s="56"/>
      <c r="J26" s="56"/>
      <c r="K26" s="56"/>
      <c r="L26" s="136"/>
      <c r="M26" s="137">
        <v>6.4000000953674316</v>
      </c>
      <c r="N26" s="138"/>
      <c r="O26" s="138"/>
      <c r="P26" s="138"/>
      <c r="Q26" s="138"/>
      <c r="R26" s="138"/>
      <c r="S26" s="138"/>
      <c r="T26" s="139"/>
      <c r="U26" s="137">
        <v>6.4000000953674316</v>
      </c>
      <c r="V26" s="138"/>
      <c r="W26" s="138"/>
      <c r="X26" s="138"/>
      <c r="Y26" s="138"/>
      <c r="Z26" s="138"/>
      <c r="AA26" s="138"/>
      <c r="AB26" s="139"/>
      <c r="AC26" s="137">
        <v>6.4000000953674316</v>
      </c>
      <c r="AD26" s="138"/>
      <c r="AE26" s="138"/>
      <c r="AF26" s="138"/>
      <c r="AG26" s="138"/>
      <c r="AH26" s="138"/>
      <c r="AI26" s="138"/>
      <c r="AJ26" s="139"/>
      <c r="AK26" s="137">
        <v>6.4000000953674316</v>
      </c>
      <c r="AL26" s="138"/>
      <c r="AM26" s="138"/>
      <c r="AN26" s="138"/>
      <c r="AO26" s="138"/>
      <c r="AP26" s="138"/>
      <c r="AQ26" s="138"/>
      <c r="AR26" s="139"/>
      <c r="AS26" s="137">
        <v>6.4000000953674316</v>
      </c>
      <c r="AT26" s="138"/>
      <c r="AU26" s="138"/>
      <c r="AV26" s="138"/>
      <c r="AW26" s="138"/>
      <c r="AX26" s="138"/>
      <c r="AY26" s="138"/>
      <c r="AZ26" s="139"/>
    </row>
    <row r="27" spans="1:52" x14ac:dyDescent="0.2">
      <c r="A27" s="54">
        <v>6</v>
      </c>
      <c r="B27" s="55"/>
      <c r="C27" s="55" t="s">
        <v>127</v>
      </c>
      <c r="D27" s="55"/>
      <c r="E27" s="56" t="s">
        <v>131</v>
      </c>
      <c r="F27" s="56"/>
      <c r="G27" s="56"/>
      <c r="H27" s="56"/>
      <c r="I27" s="56"/>
      <c r="J27" s="56"/>
      <c r="K27" s="56"/>
      <c r="L27" s="136"/>
      <c r="M27" s="137">
        <v>6.5</v>
      </c>
      <c r="N27" s="138"/>
      <c r="O27" s="138"/>
      <c r="P27" s="138"/>
      <c r="Q27" s="138"/>
      <c r="R27" s="138"/>
      <c r="S27" s="138"/>
      <c r="T27" s="139"/>
      <c r="U27" s="137">
        <v>6.4000000953674316</v>
      </c>
      <c r="V27" s="138"/>
      <c r="W27" s="138"/>
      <c r="X27" s="138"/>
      <c r="Y27" s="138"/>
      <c r="Z27" s="138"/>
      <c r="AA27" s="138"/>
      <c r="AB27" s="139"/>
      <c r="AC27" s="137">
        <v>6.4000000953674316</v>
      </c>
      <c r="AD27" s="138"/>
      <c r="AE27" s="138"/>
      <c r="AF27" s="138"/>
      <c r="AG27" s="138"/>
      <c r="AH27" s="138"/>
      <c r="AI27" s="138"/>
      <c r="AJ27" s="139"/>
      <c r="AK27" s="137">
        <v>6.4000000953674316</v>
      </c>
      <c r="AL27" s="138"/>
      <c r="AM27" s="138"/>
      <c r="AN27" s="138"/>
      <c r="AO27" s="138"/>
      <c r="AP27" s="138"/>
      <c r="AQ27" s="138"/>
      <c r="AR27" s="139"/>
      <c r="AS27" s="137">
        <v>6.4000000953674316</v>
      </c>
      <c r="AT27" s="138"/>
      <c r="AU27" s="138"/>
      <c r="AV27" s="138"/>
      <c r="AW27" s="138"/>
      <c r="AX27" s="138"/>
      <c r="AY27" s="138"/>
      <c r="AZ27" s="139"/>
    </row>
    <row r="28" spans="1:52" ht="13.5" thickBot="1" x14ac:dyDescent="0.25">
      <c r="A28" s="140">
        <v>6</v>
      </c>
      <c r="B28" s="141"/>
      <c r="C28" s="141" t="s">
        <v>128</v>
      </c>
      <c r="D28" s="141"/>
      <c r="E28" s="78" t="s">
        <v>132</v>
      </c>
      <c r="F28" s="78"/>
      <c r="G28" s="78"/>
      <c r="H28" s="78"/>
      <c r="I28" s="78"/>
      <c r="J28" s="78"/>
      <c r="K28" s="78"/>
      <c r="L28" s="79"/>
      <c r="M28" s="142">
        <v>6.4000000953674316</v>
      </c>
      <c r="N28" s="143"/>
      <c r="O28" s="143"/>
      <c r="P28" s="143"/>
      <c r="Q28" s="143"/>
      <c r="R28" s="143"/>
      <c r="S28" s="143"/>
      <c r="T28" s="144"/>
      <c r="U28" s="142">
        <v>6.4000000953674316</v>
      </c>
      <c r="V28" s="143"/>
      <c r="W28" s="143"/>
      <c r="X28" s="143"/>
      <c r="Y28" s="143"/>
      <c r="Z28" s="143"/>
      <c r="AA28" s="143"/>
      <c r="AB28" s="144"/>
      <c r="AC28" s="142">
        <v>6.4000000953674316</v>
      </c>
      <c r="AD28" s="143"/>
      <c r="AE28" s="143"/>
      <c r="AF28" s="143"/>
      <c r="AG28" s="143"/>
      <c r="AH28" s="143"/>
      <c r="AI28" s="143"/>
      <c r="AJ28" s="144"/>
      <c r="AK28" s="142">
        <v>6.4000000953674316</v>
      </c>
      <c r="AL28" s="143"/>
      <c r="AM28" s="143"/>
      <c r="AN28" s="143"/>
      <c r="AO28" s="143"/>
      <c r="AP28" s="143"/>
      <c r="AQ28" s="143"/>
      <c r="AR28" s="144"/>
      <c r="AS28" s="142">
        <v>6.3000001907348633</v>
      </c>
      <c r="AT28" s="143"/>
      <c r="AU28" s="143"/>
      <c r="AV28" s="143"/>
      <c r="AW28" s="143"/>
      <c r="AX28" s="143"/>
      <c r="AY28" s="143"/>
      <c r="AZ28" s="144"/>
    </row>
    <row r="29" spans="1:52" ht="30" customHeight="1" thickBot="1" x14ac:dyDescent="0.25">
      <c r="A29" s="128" t="s">
        <v>31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</row>
    <row r="30" spans="1:52" ht="15" customHeight="1" x14ac:dyDescent="0.2">
      <c r="A30" s="145" t="s">
        <v>1</v>
      </c>
      <c r="B30" s="146"/>
      <c r="C30" s="146"/>
      <c r="D30" s="146"/>
      <c r="E30" s="146" t="s">
        <v>32</v>
      </c>
      <c r="F30" s="146"/>
      <c r="G30" s="146" t="s">
        <v>33</v>
      </c>
      <c r="H30" s="146"/>
      <c r="I30" s="146" t="s">
        <v>34</v>
      </c>
      <c r="J30" s="146"/>
      <c r="K30" s="146" t="s">
        <v>35</v>
      </c>
      <c r="L30" s="149"/>
      <c r="M30" s="66" t="s">
        <v>9</v>
      </c>
      <c r="N30" s="150"/>
      <c r="O30" s="152" t="s">
        <v>10</v>
      </c>
      <c r="P30" s="67"/>
      <c r="Q30" s="150"/>
      <c r="R30" s="152" t="s">
        <v>11</v>
      </c>
      <c r="S30" s="67"/>
      <c r="T30" s="154"/>
      <c r="U30" s="66" t="s">
        <v>9</v>
      </c>
      <c r="V30" s="150"/>
      <c r="W30" s="152" t="s">
        <v>10</v>
      </c>
      <c r="X30" s="67"/>
      <c r="Y30" s="150"/>
      <c r="Z30" s="152" t="s">
        <v>11</v>
      </c>
      <c r="AA30" s="67"/>
      <c r="AB30" s="154"/>
      <c r="AC30" s="66" t="s">
        <v>9</v>
      </c>
      <c r="AD30" s="150"/>
      <c r="AE30" s="152" t="s">
        <v>10</v>
      </c>
      <c r="AF30" s="67"/>
      <c r="AG30" s="150"/>
      <c r="AH30" s="152" t="s">
        <v>11</v>
      </c>
      <c r="AI30" s="67"/>
      <c r="AJ30" s="154"/>
      <c r="AK30" s="66" t="s">
        <v>9</v>
      </c>
      <c r="AL30" s="150"/>
      <c r="AM30" s="152" t="s">
        <v>10</v>
      </c>
      <c r="AN30" s="67"/>
      <c r="AO30" s="150"/>
      <c r="AP30" s="152" t="s">
        <v>11</v>
      </c>
      <c r="AQ30" s="67"/>
      <c r="AR30" s="154"/>
      <c r="AS30" s="66" t="s">
        <v>9</v>
      </c>
      <c r="AT30" s="150"/>
      <c r="AU30" s="152" t="s">
        <v>10</v>
      </c>
      <c r="AV30" s="67"/>
      <c r="AW30" s="150"/>
      <c r="AX30" s="152" t="s">
        <v>11</v>
      </c>
      <c r="AY30" s="67"/>
      <c r="AZ30" s="154"/>
    </row>
    <row r="31" spans="1:52" ht="15.75" customHeight="1" thickBot="1" x14ac:dyDescent="0.25">
      <c r="A31" s="147"/>
      <c r="B31" s="148"/>
      <c r="C31" s="148"/>
      <c r="D31" s="148"/>
      <c r="E31" s="21" t="s">
        <v>36</v>
      </c>
      <c r="F31" s="21" t="s">
        <v>37</v>
      </c>
      <c r="G31" s="21" t="s">
        <v>36</v>
      </c>
      <c r="H31" s="21" t="s">
        <v>37</v>
      </c>
      <c r="I31" s="21" t="s">
        <v>36</v>
      </c>
      <c r="J31" s="21" t="s">
        <v>37</v>
      </c>
      <c r="K31" s="21" t="s">
        <v>36</v>
      </c>
      <c r="L31" s="2" t="s">
        <v>37</v>
      </c>
      <c r="M31" s="68"/>
      <c r="N31" s="151"/>
      <c r="O31" s="153"/>
      <c r="P31" s="69"/>
      <c r="Q31" s="151"/>
      <c r="R31" s="153"/>
      <c r="S31" s="69"/>
      <c r="T31" s="155"/>
      <c r="U31" s="68"/>
      <c r="V31" s="151"/>
      <c r="W31" s="153"/>
      <c r="X31" s="69"/>
      <c r="Y31" s="151"/>
      <c r="Z31" s="153"/>
      <c r="AA31" s="69"/>
      <c r="AB31" s="155"/>
      <c r="AC31" s="68"/>
      <c r="AD31" s="151"/>
      <c r="AE31" s="153"/>
      <c r="AF31" s="69"/>
      <c r="AG31" s="151"/>
      <c r="AH31" s="153"/>
      <c r="AI31" s="69"/>
      <c r="AJ31" s="155"/>
      <c r="AK31" s="68"/>
      <c r="AL31" s="151"/>
      <c r="AM31" s="153"/>
      <c r="AN31" s="69"/>
      <c r="AO31" s="151"/>
      <c r="AP31" s="153"/>
      <c r="AQ31" s="69"/>
      <c r="AR31" s="155"/>
      <c r="AS31" s="68"/>
      <c r="AT31" s="151"/>
      <c r="AU31" s="153"/>
      <c r="AV31" s="69"/>
      <c r="AW31" s="151"/>
      <c r="AX31" s="153"/>
      <c r="AY31" s="69"/>
      <c r="AZ31" s="155"/>
    </row>
    <row r="32" spans="1:52" x14ac:dyDescent="0.2">
      <c r="A32" s="156" t="s">
        <v>374</v>
      </c>
      <c r="B32" s="157"/>
      <c r="C32" s="157"/>
      <c r="D32" s="157"/>
      <c r="E32" s="158"/>
      <c r="F32" s="158"/>
      <c r="G32" s="158"/>
      <c r="H32" s="158"/>
      <c r="I32" s="158"/>
      <c r="J32" s="158"/>
      <c r="K32" s="158"/>
      <c r="L32" s="159"/>
      <c r="M32" s="160"/>
      <c r="N32" s="161"/>
      <c r="O32" s="162"/>
      <c r="P32" s="162"/>
      <c r="Q32" s="162"/>
      <c r="R32" s="162"/>
      <c r="S32" s="162"/>
      <c r="T32" s="163"/>
      <c r="U32" s="160"/>
      <c r="V32" s="161"/>
      <c r="W32" s="162"/>
      <c r="X32" s="162"/>
      <c r="Y32" s="162"/>
      <c r="Z32" s="162"/>
      <c r="AA32" s="162"/>
      <c r="AB32" s="163"/>
      <c r="AC32" s="160"/>
      <c r="AD32" s="161"/>
      <c r="AE32" s="162"/>
      <c r="AF32" s="162"/>
      <c r="AG32" s="162"/>
      <c r="AH32" s="162"/>
      <c r="AI32" s="162"/>
      <c r="AJ32" s="163"/>
      <c r="AK32" s="160"/>
      <c r="AL32" s="161"/>
      <c r="AM32" s="162"/>
      <c r="AN32" s="162"/>
      <c r="AO32" s="162"/>
      <c r="AP32" s="162"/>
      <c r="AQ32" s="162"/>
      <c r="AR32" s="163"/>
      <c r="AS32" s="160"/>
      <c r="AT32" s="161"/>
      <c r="AU32" s="162"/>
      <c r="AV32" s="162"/>
      <c r="AW32" s="162"/>
      <c r="AX32" s="162"/>
      <c r="AY32" s="162"/>
      <c r="AZ32" s="163"/>
    </row>
    <row r="33" spans="1:52" x14ac:dyDescent="0.2">
      <c r="A33" s="168" t="s">
        <v>375</v>
      </c>
      <c r="B33" s="169"/>
      <c r="C33" s="169"/>
      <c r="D33" s="169"/>
      <c r="E33" s="17"/>
      <c r="F33" s="17"/>
      <c r="G33" s="17"/>
      <c r="H33" s="17"/>
      <c r="I33" s="17"/>
      <c r="J33" s="17"/>
      <c r="K33" s="17"/>
      <c r="L33" s="3"/>
      <c r="M33" s="166">
        <f>M6</f>
        <v>54.806657269966578</v>
      </c>
      <c r="N33" s="167"/>
      <c r="O33" s="164">
        <f>-O6</f>
        <v>-10.162699427073019</v>
      </c>
      <c r="P33" s="164"/>
      <c r="Q33" s="164"/>
      <c r="R33" s="164">
        <f>-Q6</f>
        <v>-3.7189397255121057</v>
      </c>
      <c r="S33" s="164"/>
      <c r="T33" s="165"/>
      <c r="U33" s="166">
        <f>U6</f>
        <v>57.962190399868703</v>
      </c>
      <c r="V33" s="167"/>
      <c r="W33" s="164">
        <f>-W6</f>
        <v>-9.6633031835621708</v>
      </c>
      <c r="X33" s="164"/>
      <c r="Y33" s="164"/>
      <c r="Z33" s="164">
        <f>-Y6</f>
        <v>-6.1323128849105863</v>
      </c>
      <c r="AA33" s="164"/>
      <c r="AB33" s="165"/>
      <c r="AC33" s="166">
        <f>AC6</f>
        <v>54.765790627448958</v>
      </c>
      <c r="AD33" s="167"/>
      <c r="AE33" s="164">
        <f>-AE6</f>
        <v>-10.162691575379418</v>
      </c>
      <c r="AF33" s="164"/>
      <c r="AG33" s="164"/>
      <c r="AH33" s="164">
        <f>-AG6</f>
        <v>-3.6954146642520427</v>
      </c>
      <c r="AI33" s="164"/>
      <c r="AJ33" s="165"/>
      <c r="AK33" s="166">
        <f>AK6</f>
        <v>55.115690987987698</v>
      </c>
      <c r="AL33" s="167"/>
      <c r="AM33" s="164">
        <f>-AM6</f>
        <v>-9.1626940566711319</v>
      </c>
      <c r="AN33" s="164"/>
      <c r="AO33" s="164"/>
      <c r="AP33" s="164">
        <f>-AO6</f>
        <v>-5.8720031574733556</v>
      </c>
      <c r="AQ33" s="164"/>
      <c r="AR33" s="165"/>
      <c r="AS33" s="166">
        <f>AS6</f>
        <v>54.765790627448958</v>
      </c>
      <c r="AT33" s="167"/>
      <c r="AU33" s="164">
        <f>-AU6</f>
        <v>-10.162691575379418</v>
      </c>
      <c r="AV33" s="164"/>
      <c r="AW33" s="164"/>
      <c r="AX33" s="164">
        <f>-AW6</f>
        <v>-3.6954146642520427</v>
      </c>
      <c r="AY33" s="164"/>
      <c r="AZ33" s="165"/>
    </row>
    <row r="34" spans="1:52" x14ac:dyDescent="0.2">
      <c r="A34" s="168" t="s">
        <v>382</v>
      </c>
      <c r="B34" s="169"/>
      <c r="C34" s="169"/>
      <c r="D34" s="169"/>
      <c r="E34" s="17"/>
      <c r="F34" s="17"/>
      <c r="G34" s="17"/>
      <c r="H34" s="17"/>
      <c r="I34" s="17"/>
      <c r="J34" s="17"/>
      <c r="K34" s="17"/>
      <c r="L34" s="3"/>
      <c r="M34" s="46">
        <v>40</v>
      </c>
      <c r="N34" s="47"/>
      <c r="O34" s="48">
        <f>SQRT(3)*M23*M34*S6/1000</f>
        <v>7.4171277237461171</v>
      </c>
      <c r="P34" s="48"/>
      <c r="Q34" s="48"/>
      <c r="R34" s="48">
        <f>SQRT(3)*M23*M34*SIN(ACOS(S6))/1000</f>
        <v>2.7142248119189993</v>
      </c>
      <c r="S34" s="48"/>
      <c r="T34" s="170"/>
      <c r="U34" s="46">
        <v>50</v>
      </c>
      <c r="V34" s="47"/>
      <c r="W34" s="48">
        <f>SQRT(3)*U23*U34*AA6/1000</f>
        <v>8.3358678449667938</v>
      </c>
      <c r="X34" s="48"/>
      <c r="Y34" s="48"/>
      <c r="Z34" s="48">
        <f>SQRT(3)*U23*U34*SIN(ACOS(AA6))/1000</f>
        <v>5.2899250723662066</v>
      </c>
      <c r="AA34" s="48"/>
      <c r="AB34" s="170"/>
      <c r="AC34" s="46">
        <v>50</v>
      </c>
      <c r="AD34" s="47"/>
      <c r="AE34" s="48">
        <f>SQRT(3)*AC23*AC34*AI6/1000</f>
        <v>9.2783208814717746</v>
      </c>
      <c r="AF34" s="48"/>
      <c r="AG34" s="48"/>
      <c r="AH34" s="48">
        <f>SQRT(3)*AC23*AC34*SIN(ACOS(AI6))/1000</f>
        <v>3.3738348537598557</v>
      </c>
      <c r="AI34" s="48"/>
      <c r="AJ34" s="170"/>
      <c r="AK34" s="46">
        <v>40</v>
      </c>
      <c r="AL34" s="47"/>
      <c r="AM34" s="48">
        <f>SQRT(3)*AK23*AK34*AQ6/1000</f>
        <v>6.6497898456307949</v>
      </c>
      <c r="AN34" s="48"/>
      <c r="AO34" s="48"/>
      <c r="AP34" s="48">
        <f>SQRT(3)*AK23*AK34*SIN(ACOS(AQ6))/1000</f>
        <v>4.2615836268863188</v>
      </c>
      <c r="AQ34" s="48"/>
      <c r="AR34" s="170"/>
      <c r="AS34" s="46">
        <v>40</v>
      </c>
      <c r="AT34" s="47"/>
      <c r="AU34" s="48">
        <f>SQRT(3)*AS23*AS34*AY6/1000</f>
        <v>7.4226567051774213</v>
      </c>
      <c r="AV34" s="48"/>
      <c r="AW34" s="48"/>
      <c r="AX34" s="48">
        <f>SQRT(3)*AS23*AS34*SIN(ACOS(AY6))/1000</f>
        <v>2.6990678830078849</v>
      </c>
      <c r="AY34" s="48"/>
      <c r="AZ34" s="170"/>
    </row>
    <row r="35" spans="1:52" ht="13.5" thickBot="1" x14ac:dyDescent="0.25">
      <c r="A35" s="171" t="s">
        <v>378</v>
      </c>
      <c r="B35" s="172"/>
      <c r="C35" s="172"/>
      <c r="D35" s="172"/>
      <c r="E35" s="173"/>
      <c r="F35" s="173"/>
      <c r="G35" s="173"/>
      <c r="H35" s="173"/>
      <c r="I35" s="173"/>
      <c r="J35" s="173"/>
      <c r="K35" s="173"/>
      <c r="L35" s="174"/>
      <c r="M35" s="84"/>
      <c r="N35" s="175"/>
      <c r="O35" s="82">
        <f>SUM(O33:Q34)</f>
        <v>-2.7455717033269016</v>
      </c>
      <c r="P35" s="82"/>
      <c r="Q35" s="82"/>
      <c r="R35" s="82">
        <f>SUM(R33:T34)</f>
        <v>-1.0047149135931064</v>
      </c>
      <c r="S35" s="82"/>
      <c r="T35" s="176"/>
      <c r="U35" s="84"/>
      <c r="V35" s="175"/>
      <c r="W35" s="82">
        <f>SUM(W33:Y34)</f>
        <v>-1.327435338595377</v>
      </c>
      <c r="X35" s="82"/>
      <c r="Y35" s="82"/>
      <c r="Z35" s="82">
        <f>SUM(Z33:AB34)</f>
        <v>-0.84238781254437978</v>
      </c>
      <c r="AA35" s="82"/>
      <c r="AB35" s="176"/>
      <c r="AC35" s="84"/>
      <c r="AD35" s="175"/>
      <c r="AE35" s="82">
        <f>SUM(AE33:AG34)</f>
        <v>-0.884370693907643</v>
      </c>
      <c r="AF35" s="82"/>
      <c r="AG35" s="82"/>
      <c r="AH35" s="82">
        <f>SUM(AH33:AJ34)</f>
        <v>-0.32157981049218698</v>
      </c>
      <c r="AI35" s="82"/>
      <c r="AJ35" s="176"/>
      <c r="AK35" s="84"/>
      <c r="AL35" s="175"/>
      <c r="AM35" s="82">
        <f>SUM(AM33:AO34)</f>
        <v>-2.512904211040337</v>
      </c>
      <c r="AN35" s="82"/>
      <c r="AO35" s="82"/>
      <c r="AP35" s="82">
        <f>SUM(AP33:AR34)</f>
        <v>-1.6104195305870368</v>
      </c>
      <c r="AQ35" s="82"/>
      <c r="AR35" s="176"/>
      <c r="AS35" s="84"/>
      <c r="AT35" s="175"/>
      <c r="AU35" s="82">
        <f>SUM(AU33:AW34)</f>
        <v>-2.7400348702019963</v>
      </c>
      <c r="AV35" s="82"/>
      <c r="AW35" s="82"/>
      <c r="AX35" s="82">
        <f>SUM(AX33:AZ34)</f>
        <v>-0.99634678124415776</v>
      </c>
      <c r="AY35" s="82"/>
      <c r="AZ35" s="176"/>
    </row>
    <row r="36" spans="1:52" x14ac:dyDescent="0.2">
      <c r="A36" s="156" t="s">
        <v>379</v>
      </c>
      <c r="B36" s="157"/>
      <c r="C36" s="157"/>
      <c r="D36" s="157"/>
      <c r="E36" s="158"/>
      <c r="F36" s="158"/>
      <c r="G36" s="158"/>
      <c r="H36" s="158"/>
      <c r="I36" s="158"/>
      <c r="J36" s="158"/>
      <c r="K36" s="158"/>
      <c r="L36" s="159"/>
      <c r="M36" s="160"/>
      <c r="N36" s="161"/>
      <c r="O36" s="162"/>
      <c r="P36" s="162"/>
      <c r="Q36" s="162"/>
      <c r="R36" s="162"/>
      <c r="S36" s="162"/>
      <c r="T36" s="163"/>
      <c r="U36" s="160"/>
      <c r="V36" s="161"/>
      <c r="W36" s="162"/>
      <c r="X36" s="162"/>
      <c r="Y36" s="162"/>
      <c r="Z36" s="162"/>
      <c r="AA36" s="162"/>
      <c r="AB36" s="163"/>
      <c r="AC36" s="160"/>
      <c r="AD36" s="161"/>
      <c r="AE36" s="162"/>
      <c r="AF36" s="162"/>
      <c r="AG36" s="162"/>
      <c r="AH36" s="162"/>
      <c r="AI36" s="162"/>
      <c r="AJ36" s="163"/>
      <c r="AK36" s="160"/>
      <c r="AL36" s="161"/>
      <c r="AM36" s="162"/>
      <c r="AN36" s="162"/>
      <c r="AO36" s="162"/>
      <c r="AP36" s="162"/>
      <c r="AQ36" s="162"/>
      <c r="AR36" s="163"/>
      <c r="AS36" s="160"/>
      <c r="AT36" s="161"/>
      <c r="AU36" s="162"/>
      <c r="AV36" s="162"/>
      <c r="AW36" s="162"/>
      <c r="AX36" s="162"/>
      <c r="AY36" s="162"/>
      <c r="AZ36" s="163"/>
    </row>
    <row r="37" spans="1:52" x14ac:dyDescent="0.2">
      <c r="A37" s="168" t="s">
        <v>380</v>
      </c>
      <c r="B37" s="169"/>
      <c r="C37" s="169"/>
      <c r="D37" s="169"/>
      <c r="E37" s="17"/>
      <c r="F37" s="17"/>
      <c r="G37" s="17"/>
      <c r="H37" s="17"/>
      <c r="I37" s="17"/>
      <c r="J37" s="17"/>
      <c r="K37" s="17"/>
      <c r="L37" s="3"/>
      <c r="M37" s="166">
        <f>M10</f>
        <v>109.66773965573179</v>
      </c>
      <c r="N37" s="167"/>
      <c r="O37" s="164">
        <f>-O10</f>
        <v>-19.228517186238967</v>
      </c>
      <c r="P37" s="164"/>
      <c r="Q37" s="164"/>
      <c r="R37" s="164">
        <f>-Q10</f>
        <v>-9.9585799383122655</v>
      </c>
      <c r="S37" s="164"/>
      <c r="T37" s="165"/>
      <c r="U37" s="166">
        <f>U10</f>
        <v>109.66773965573179</v>
      </c>
      <c r="V37" s="167"/>
      <c r="W37" s="164">
        <f>-W10</f>
        <v>-19.228517186238967</v>
      </c>
      <c r="X37" s="164"/>
      <c r="Y37" s="164"/>
      <c r="Z37" s="164">
        <f>-Y10</f>
        <v>-9.9585799383122655</v>
      </c>
      <c r="AA37" s="164"/>
      <c r="AB37" s="165"/>
      <c r="AC37" s="166">
        <f>AC10</f>
        <v>109.66773965573179</v>
      </c>
      <c r="AD37" s="167"/>
      <c r="AE37" s="164">
        <f>-AE10</f>
        <v>-19.228517186238967</v>
      </c>
      <c r="AF37" s="164"/>
      <c r="AG37" s="164"/>
      <c r="AH37" s="164">
        <f>-AG10</f>
        <v>-9.9585799383122655</v>
      </c>
      <c r="AI37" s="164"/>
      <c r="AJ37" s="165"/>
      <c r="AK37" s="166">
        <f>AK10</f>
        <v>106.95757852299749</v>
      </c>
      <c r="AL37" s="167"/>
      <c r="AM37" s="164">
        <f>-AM10</f>
        <v>-18.227304657164691</v>
      </c>
      <c r="AN37" s="164"/>
      <c r="AO37" s="164"/>
      <c r="AP37" s="164">
        <f>-AO10</f>
        <v>-10.667010189752515</v>
      </c>
      <c r="AQ37" s="164"/>
      <c r="AR37" s="165"/>
      <c r="AS37" s="166">
        <f>AS10</f>
        <v>104.20353547841907</v>
      </c>
      <c r="AT37" s="167"/>
      <c r="AU37" s="164">
        <f>-AU10</f>
        <v>-17.226116455057507</v>
      </c>
      <c r="AV37" s="164"/>
      <c r="AW37" s="164"/>
      <c r="AX37" s="164">
        <f>-AW10</f>
        <v>-11.251991236976941</v>
      </c>
      <c r="AY37" s="164"/>
      <c r="AZ37" s="165"/>
    </row>
    <row r="38" spans="1:52" x14ac:dyDescent="0.2">
      <c r="A38" s="168" t="s">
        <v>377</v>
      </c>
      <c r="B38" s="169"/>
      <c r="C38" s="169"/>
      <c r="D38" s="169"/>
      <c r="E38" s="17"/>
      <c r="F38" s="17"/>
      <c r="G38" s="17"/>
      <c r="H38" s="17"/>
      <c r="I38" s="17"/>
      <c r="J38" s="17"/>
      <c r="K38" s="17"/>
      <c r="L38" s="3"/>
      <c r="M38" s="46">
        <v>140</v>
      </c>
      <c r="N38" s="47"/>
      <c r="O38" s="48">
        <f>SQRT(3)*M24*M38*S10/1000</f>
        <v>24.546803048226757</v>
      </c>
      <c r="P38" s="48"/>
      <c r="Q38" s="48"/>
      <c r="R38" s="48">
        <f>SQRT(3)*M24*M38*SIN(ACOS(S10))/1000</f>
        <v>12.712956387542807</v>
      </c>
      <c r="S38" s="48"/>
      <c r="T38" s="170"/>
      <c r="U38" s="46">
        <v>145</v>
      </c>
      <c r="V38" s="47"/>
      <c r="W38" s="48">
        <f>SQRT(3)*U24*U38*AA10/1000</f>
        <v>25.423474585663424</v>
      </c>
      <c r="X38" s="48"/>
      <c r="Y38" s="48"/>
      <c r="Z38" s="48">
        <f>SQRT(3)*U24*U38*SIN(ACOS(AA10))/1000</f>
        <v>13.166990544240761</v>
      </c>
      <c r="AA38" s="48"/>
      <c r="AB38" s="170"/>
      <c r="AC38" s="46">
        <v>150</v>
      </c>
      <c r="AD38" s="47"/>
      <c r="AE38" s="48">
        <f>SQRT(3)*AC24*AC38*AI10/1000</f>
        <v>26.300146123100095</v>
      </c>
      <c r="AF38" s="48"/>
      <c r="AG38" s="48"/>
      <c r="AH38" s="48">
        <f>SQRT(3)*AC24*AC38*SIN(ACOS(AI10))/1000</f>
        <v>13.621024700938721</v>
      </c>
      <c r="AI38" s="48"/>
      <c r="AJ38" s="170"/>
      <c r="AK38" s="46">
        <v>145</v>
      </c>
      <c r="AL38" s="47"/>
      <c r="AM38" s="48">
        <f>SQRT(3)*AK24*AK38*AQ10/1000</f>
        <v>24.710349764702311</v>
      </c>
      <c r="AN38" s="48"/>
      <c r="AO38" s="48"/>
      <c r="AP38" s="48">
        <f>SQRT(3)*AK24*AK38*SIN(ACOS(AQ10))/1000</f>
        <v>14.461027436046034</v>
      </c>
      <c r="AQ38" s="48"/>
      <c r="AR38" s="170"/>
      <c r="AS38" s="46">
        <v>145</v>
      </c>
      <c r="AT38" s="47"/>
      <c r="AU38" s="48">
        <f>SQRT(3)*AS24*AS38*AY10/1000</f>
        <v>23.970270053847063</v>
      </c>
      <c r="AV38" s="48"/>
      <c r="AW38" s="48"/>
      <c r="AX38" s="48">
        <f>SQRT(3)*AS24*AS38*SIN(ACOS(AY10))/1000</f>
        <v>15.657230072578042</v>
      </c>
      <c r="AY38" s="48"/>
      <c r="AZ38" s="170"/>
    </row>
    <row r="39" spans="1:52" ht="13.5" thickBot="1" x14ac:dyDescent="0.25">
      <c r="A39" s="177" t="s">
        <v>383</v>
      </c>
      <c r="B39" s="178"/>
      <c r="C39" s="178"/>
      <c r="D39" s="178"/>
      <c r="E39" s="179"/>
      <c r="F39" s="179"/>
      <c r="G39" s="179"/>
      <c r="H39" s="179"/>
      <c r="I39" s="179"/>
      <c r="J39" s="179"/>
      <c r="K39" s="179"/>
      <c r="L39" s="180"/>
      <c r="M39" s="181"/>
      <c r="N39" s="182"/>
      <c r="O39" s="183">
        <f>SUM(O37:Q38)</f>
        <v>5.3182858619877891</v>
      </c>
      <c r="P39" s="183"/>
      <c r="Q39" s="183"/>
      <c r="R39" s="183">
        <f>SUM(R37:T38)</f>
        <v>2.7543764492305414</v>
      </c>
      <c r="S39" s="183"/>
      <c r="T39" s="184"/>
      <c r="U39" s="181"/>
      <c r="V39" s="182"/>
      <c r="W39" s="183">
        <f>SUM(W37:Y38)</f>
        <v>6.1949573994244567</v>
      </c>
      <c r="X39" s="183"/>
      <c r="Y39" s="183"/>
      <c r="Z39" s="183">
        <f>SUM(Z37:AB38)</f>
        <v>3.2084106059284956</v>
      </c>
      <c r="AA39" s="183"/>
      <c r="AB39" s="184"/>
      <c r="AC39" s="181"/>
      <c r="AD39" s="182"/>
      <c r="AE39" s="183">
        <f>SUM(AE37:AG38)</f>
        <v>7.0716289368611278</v>
      </c>
      <c r="AF39" s="183"/>
      <c r="AG39" s="183"/>
      <c r="AH39" s="183">
        <f>SUM(AH37:AJ38)</f>
        <v>3.6624447626264551</v>
      </c>
      <c r="AI39" s="183"/>
      <c r="AJ39" s="184"/>
      <c r="AK39" s="181"/>
      <c r="AL39" s="182"/>
      <c r="AM39" s="183">
        <f>SUM(AM37:AO38)</f>
        <v>6.4830451075376203</v>
      </c>
      <c r="AN39" s="183"/>
      <c r="AO39" s="183"/>
      <c r="AP39" s="183">
        <f>SUM(AP37:AR38)</f>
        <v>3.7940172462935191</v>
      </c>
      <c r="AQ39" s="183"/>
      <c r="AR39" s="184"/>
      <c r="AS39" s="181"/>
      <c r="AT39" s="182"/>
      <c r="AU39" s="183">
        <f>SUM(AU37:AW38)</f>
        <v>6.7441535987895556</v>
      </c>
      <c r="AV39" s="183"/>
      <c r="AW39" s="183"/>
      <c r="AX39" s="183">
        <f>SUM(AX37:AZ38)</f>
        <v>4.4052388356011001</v>
      </c>
      <c r="AY39" s="183"/>
      <c r="AZ39" s="184"/>
    </row>
    <row r="40" spans="1:52" ht="13.5" thickBot="1" x14ac:dyDescent="0.25">
      <c r="A40" s="185" t="s">
        <v>176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7"/>
      <c r="M40" s="188"/>
      <c r="N40" s="189"/>
      <c r="O40" s="190">
        <f>SUM(O33:Q34)+SUM(O37:Q38)</f>
        <v>2.5727141586608875</v>
      </c>
      <c r="P40" s="190"/>
      <c r="Q40" s="190"/>
      <c r="R40" s="190">
        <f>SUM(R33:T34)+SUM(R37:T38)</f>
        <v>1.749661535637435</v>
      </c>
      <c r="S40" s="190"/>
      <c r="T40" s="191"/>
      <c r="U40" s="188"/>
      <c r="V40" s="189"/>
      <c r="W40" s="190">
        <f>SUM(W33:Y34)+SUM(W37:Y38)</f>
        <v>4.8675220608290797</v>
      </c>
      <c r="X40" s="190"/>
      <c r="Y40" s="190"/>
      <c r="Z40" s="190">
        <f>SUM(Z33:AB34)+SUM(Z37:AB38)</f>
        <v>2.3660227933841158</v>
      </c>
      <c r="AA40" s="190"/>
      <c r="AB40" s="191"/>
      <c r="AC40" s="188"/>
      <c r="AD40" s="189"/>
      <c r="AE40" s="190">
        <f>SUM(AE33:AG34)+SUM(AE37:AG38)</f>
        <v>6.1872582429534848</v>
      </c>
      <c r="AF40" s="190"/>
      <c r="AG40" s="190"/>
      <c r="AH40" s="190">
        <f>SUM(AH33:AJ34)+SUM(AH37:AJ38)</f>
        <v>3.3408649521342682</v>
      </c>
      <c r="AI40" s="190"/>
      <c r="AJ40" s="191"/>
      <c r="AK40" s="188"/>
      <c r="AL40" s="189"/>
      <c r="AM40" s="190">
        <f>SUM(AM33:AO34)+SUM(AM37:AO38)</f>
        <v>3.9701408964972833</v>
      </c>
      <c r="AN40" s="190"/>
      <c r="AO40" s="190"/>
      <c r="AP40" s="190">
        <f>SUM(AP33:AR34)+SUM(AP37:AR38)</f>
        <v>2.1835977157064823</v>
      </c>
      <c r="AQ40" s="190"/>
      <c r="AR40" s="191"/>
      <c r="AS40" s="188"/>
      <c r="AT40" s="189"/>
      <c r="AU40" s="190">
        <f>SUM(AU33:AW34)+SUM(AU37:AW38)</f>
        <v>4.0041187285875592</v>
      </c>
      <c r="AV40" s="190"/>
      <c r="AW40" s="190"/>
      <c r="AX40" s="190">
        <f>SUM(AX33:AZ34)+SUM(AX37:AZ38)</f>
        <v>3.4088920543569423</v>
      </c>
      <c r="AY40" s="190"/>
      <c r="AZ40" s="191"/>
    </row>
    <row r="41" spans="1:52" x14ac:dyDescent="0.2">
      <c r="A41" s="156" t="s">
        <v>38</v>
      </c>
      <c r="B41" s="157"/>
      <c r="C41" s="157"/>
      <c r="D41" s="157"/>
      <c r="E41" s="158"/>
      <c r="F41" s="158"/>
      <c r="G41" s="158"/>
      <c r="H41" s="158"/>
      <c r="I41" s="158"/>
      <c r="J41" s="158"/>
      <c r="K41" s="158"/>
      <c r="L41" s="159"/>
      <c r="M41" s="160"/>
      <c r="N41" s="161"/>
      <c r="O41" s="162"/>
      <c r="P41" s="162"/>
      <c r="Q41" s="162"/>
      <c r="R41" s="162"/>
      <c r="S41" s="162"/>
      <c r="T41" s="163"/>
      <c r="U41" s="160"/>
      <c r="V41" s="161"/>
      <c r="W41" s="162"/>
      <c r="X41" s="162"/>
      <c r="Y41" s="162"/>
      <c r="Z41" s="162"/>
      <c r="AA41" s="162"/>
      <c r="AB41" s="163"/>
      <c r="AC41" s="160"/>
      <c r="AD41" s="161"/>
      <c r="AE41" s="162"/>
      <c r="AF41" s="162"/>
      <c r="AG41" s="162"/>
      <c r="AH41" s="162"/>
      <c r="AI41" s="162"/>
      <c r="AJ41" s="163"/>
      <c r="AK41" s="160"/>
      <c r="AL41" s="161"/>
      <c r="AM41" s="162"/>
      <c r="AN41" s="162"/>
      <c r="AO41" s="162"/>
      <c r="AP41" s="162"/>
      <c r="AQ41" s="162"/>
      <c r="AR41" s="163"/>
      <c r="AS41" s="160"/>
      <c r="AT41" s="161"/>
      <c r="AU41" s="162"/>
      <c r="AV41" s="162"/>
      <c r="AW41" s="162"/>
      <c r="AX41" s="162"/>
      <c r="AY41" s="162"/>
      <c r="AZ41" s="163"/>
    </row>
    <row r="42" spans="1:52" x14ac:dyDescent="0.2">
      <c r="A42" s="168" t="s">
        <v>39</v>
      </c>
      <c r="B42" s="169"/>
      <c r="C42" s="169"/>
      <c r="D42" s="169"/>
      <c r="E42" s="17"/>
      <c r="F42" s="17"/>
      <c r="G42" s="17"/>
      <c r="H42" s="17"/>
      <c r="I42" s="17"/>
      <c r="J42" s="17"/>
      <c r="K42" s="17"/>
      <c r="L42" s="3"/>
      <c r="M42" s="166">
        <f>M7</f>
        <v>900</v>
      </c>
      <c r="N42" s="167"/>
      <c r="O42" s="164">
        <f>O7</f>
        <v>9.5</v>
      </c>
      <c r="P42" s="164"/>
      <c r="Q42" s="164"/>
      <c r="R42" s="164">
        <f>Q7</f>
        <v>3.0467692669955468</v>
      </c>
      <c r="S42" s="164"/>
      <c r="T42" s="165"/>
      <c r="U42" s="166">
        <f>U7</f>
        <v>950</v>
      </c>
      <c r="V42" s="167"/>
      <c r="W42" s="164">
        <f>W7</f>
        <v>9</v>
      </c>
      <c r="X42" s="164"/>
      <c r="Y42" s="164"/>
      <c r="Z42" s="164">
        <f>Y7</f>
        <v>5.4680163958289025</v>
      </c>
      <c r="AA42" s="164"/>
      <c r="AB42" s="165"/>
      <c r="AC42" s="166">
        <f>AC7</f>
        <v>900</v>
      </c>
      <c r="AD42" s="167"/>
      <c r="AE42" s="164">
        <f>AE7</f>
        <v>9.5</v>
      </c>
      <c r="AF42" s="164"/>
      <c r="AG42" s="164"/>
      <c r="AH42" s="164">
        <f>AG7</f>
        <v>3.0467692669955468</v>
      </c>
      <c r="AI42" s="164"/>
      <c r="AJ42" s="165"/>
      <c r="AK42" s="166">
        <f>AK7</f>
        <v>900</v>
      </c>
      <c r="AL42" s="167"/>
      <c r="AM42" s="164">
        <f>AM7</f>
        <v>8.5</v>
      </c>
      <c r="AN42" s="164"/>
      <c r="AO42" s="164"/>
      <c r="AP42" s="164">
        <f>AO7</f>
        <v>5.2232942638059932</v>
      </c>
      <c r="AQ42" s="164"/>
      <c r="AR42" s="165"/>
      <c r="AS42" s="166">
        <f>AS7</f>
        <v>900</v>
      </c>
      <c r="AT42" s="167"/>
      <c r="AU42" s="164">
        <f>AU7</f>
        <v>9.5</v>
      </c>
      <c r="AV42" s="164"/>
      <c r="AW42" s="164"/>
      <c r="AX42" s="164">
        <f>AW7</f>
        <v>3.0467692669955468</v>
      </c>
      <c r="AY42" s="164"/>
      <c r="AZ42" s="165"/>
    </row>
    <row r="43" spans="1:52" x14ac:dyDescent="0.2">
      <c r="A43" s="168" t="s">
        <v>410</v>
      </c>
      <c r="B43" s="169"/>
      <c r="C43" s="169"/>
      <c r="D43" s="169"/>
      <c r="E43" s="17">
        <v>48.7</v>
      </c>
      <c r="F43" s="17">
        <v>0.5</v>
      </c>
      <c r="G43" s="17"/>
      <c r="H43" s="17"/>
      <c r="I43" s="17"/>
      <c r="J43" s="17"/>
      <c r="K43" s="17"/>
      <c r="L43" s="3"/>
      <c r="M43" s="198">
        <f>IF(OR(M25=0,S7=0),0,ABS(1000*O43/(SQRT(3)*M25*S7)))</f>
        <v>0</v>
      </c>
      <c r="N43" s="199"/>
      <c r="O43" s="200">
        <v>0</v>
      </c>
      <c r="P43" s="200"/>
      <c r="Q43" s="200"/>
      <c r="R43" s="48">
        <f>-ABS(O43)*TAN(ACOS(S7))</f>
        <v>0</v>
      </c>
      <c r="S43" s="48"/>
      <c r="T43" s="170"/>
      <c r="U43" s="198">
        <f>IF(OR(U25=0,AA7=0),0,ABS(1000*W43/(SQRT(3)*U25*AA7)))</f>
        <v>0</v>
      </c>
      <c r="V43" s="199"/>
      <c r="W43" s="200">
        <v>0</v>
      </c>
      <c r="X43" s="200"/>
      <c r="Y43" s="200"/>
      <c r="Z43" s="48">
        <f>-ABS(W43)*TAN(ACOS(AA7))</f>
        <v>0</v>
      </c>
      <c r="AA43" s="48"/>
      <c r="AB43" s="170"/>
      <c r="AC43" s="198">
        <f>IF(OR(AC25=0,AI7=0),0,ABS(1000*AE43/(SQRT(3)*AC25*AI7)))</f>
        <v>0</v>
      </c>
      <c r="AD43" s="199"/>
      <c r="AE43" s="200">
        <v>0</v>
      </c>
      <c r="AF43" s="200"/>
      <c r="AG43" s="200"/>
      <c r="AH43" s="48">
        <f>-ABS(AE43)*TAN(ACOS(AI7))</f>
        <v>0</v>
      </c>
      <c r="AI43" s="48"/>
      <c r="AJ43" s="170"/>
      <c r="AK43" s="198">
        <f>IF(OR(AK25=0,AQ7=0),0,ABS(1000*AM43/(SQRT(3)*AK25*AQ7)))</f>
        <v>0</v>
      </c>
      <c r="AL43" s="199"/>
      <c r="AM43" s="200">
        <v>0</v>
      </c>
      <c r="AN43" s="200"/>
      <c r="AO43" s="200"/>
      <c r="AP43" s="48">
        <f>-ABS(AM43)*TAN(ACOS(AQ7))</f>
        <v>0</v>
      </c>
      <c r="AQ43" s="48"/>
      <c r="AR43" s="170"/>
      <c r="AS43" s="198">
        <f>IF(OR(AS25=0,AY7=0),0,ABS(1000*AU43/(SQRT(3)*AS25*AY7)))</f>
        <v>0</v>
      </c>
      <c r="AT43" s="199"/>
      <c r="AU43" s="200">
        <v>0</v>
      </c>
      <c r="AV43" s="200"/>
      <c r="AW43" s="200"/>
      <c r="AX43" s="48">
        <f>-ABS(AU43)*TAN(ACOS(AY7))</f>
        <v>0</v>
      </c>
      <c r="AY43" s="48"/>
      <c r="AZ43" s="170"/>
    </row>
    <row r="44" spans="1:52" x14ac:dyDescent="0.2">
      <c r="A44" s="168" t="s">
        <v>411</v>
      </c>
      <c r="B44" s="169"/>
      <c r="C44" s="169"/>
      <c r="D44" s="169"/>
      <c r="E44" s="17"/>
      <c r="F44" s="17"/>
      <c r="G44" s="17"/>
      <c r="H44" s="17"/>
      <c r="I44" s="17"/>
      <c r="J44" s="17"/>
      <c r="K44" s="17"/>
      <c r="L44" s="3"/>
      <c r="M44" s="198">
        <f>IF(OR(M25=0,S7=0),0,ABS(1000*O44/(SQRT(3)*M25*S7)))</f>
        <v>1.7056696827714701</v>
      </c>
      <c r="N44" s="199"/>
      <c r="O44" s="200">
        <v>-1.7999999225139618E-2</v>
      </c>
      <c r="P44" s="200"/>
      <c r="Q44" s="200"/>
      <c r="R44" s="48">
        <f>-ABS(O44)*TAN(ACOS(S7))</f>
        <v>-5.7875674223665536E-3</v>
      </c>
      <c r="S44" s="48"/>
      <c r="T44" s="170"/>
      <c r="U44" s="198">
        <f>IF(OR(U25=0,AA7=0),0,ABS(1000*W44/(SQRT(3)*U25*AA7)))</f>
        <v>3.7983568140314379</v>
      </c>
      <c r="V44" s="199"/>
      <c r="W44" s="200">
        <v>-3.5999998450279236E-2</v>
      </c>
      <c r="X44" s="200"/>
      <c r="Y44" s="200"/>
      <c r="Z44" s="48">
        <f>-ABS(W44)*TAN(ACOS(AA7))</f>
        <v>-2.1836967384245658E-2</v>
      </c>
      <c r="AA44" s="48"/>
      <c r="AB44" s="170"/>
      <c r="AC44" s="198">
        <f>IF(OR(AC25=0,AI7=0),0,ABS(1000*AE44/(SQRT(3)*AC25*AI7)))</f>
        <v>3.4113393655429403</v>
      </c>
      <c r="AD44" s="199"/>
      <c r="AE44" s="200">
        <v>-3.5999998450279236E-2</v>
      </c>
      <c r="AF44" s="200"/>
      <c r="AG44" s="200"/>
      <c r="AH44" s="48">
        <f>-ABS(AE44)*TAN(ACOS(AI7))</f>
        <v>-1.1575134844733107E-2</v>
      </c>
      <c r="AI44" s="48"/>
      <c r="AJ44" s="170"/>
      <c r="AK44" s="198">
        <f>IF(OR(AK25=0,AQ7=0),0,ABS(1000*AM44/(SQRT(3)*AK25*AQ7)))</f>
        <v>1.9058656549277462</v>
      </c>
      <c r="AL44" s="199"/>
      <c r="AM44" s="200">
        <v>-1.7999999225139618E-2</v>
      </c>
      <c r="AN44" s="200"/>
      <c r="AO44" s="200"/>
      <c r="AP44" s="48">
        <f>-ABS(AM44)*TAN(ACOS(AQ7))</f>
        <v>-1.1060741447546095E-2</v>
      </c>
      <c r="AQ44" s="48"/>
      <c r="AR44" s="170"/>
      <c r="AS44" s="198">
        <f>IF(OR(AS25=0,AY7=0),0,ABS(1000*AU44/(SQRT(3)*AS25*AY7)))</f>
        <v>3.4113393655429403</v>
      </c>
      <c r="AT44" s="199"/>
      <c r="AU44" s="200">
        <v>-3.5999998450279236E-2</v>
      </c>
      <c r="AV44" s="200"/>
      <c r="AW44" s="200"/>
      <c r="AX44" s="48">
        <f>-ABS(AU44)*TAN(ACOS(AY7))</f>
        <v>-1.1575134844733107E-2</v>
      </c>
      <c r="AY44" s="48"/>
      <c r="AZ44" s="170"/>
    </row>
    <row r="45" spans="1:52" x14ac:dyDescent="0.2">
      <c r="A45" s="168" t="s">
        <v>412</v>
      </c>
      <c r="B45" s="169"/>
      <c r="C45" s="169"/>
      <c r="D45" s="169"/>
      <c r="E45" s="17"/>
      <c r="F45" s="17"/>
      <c r="G45" s="17"/>
      <c r="H45" s="17"/>
      <c r="I45" s="17"/>
      <c r="J45" s="17"/>
      <c r="K45" s="17"/>
      <c r="L45" s="3"/>
      <c r="M45" s="198">
        <f>IF(OR(M25=0,S7=0),0,ABS(1000*O45/(SQRT(3)*M25*S7)))</f>
        <v>0</v>
      </c>
      <c r="N45" s="199"/>
      <c r="O45" s="200">
        <v>0</v>
      </c>
      <c r="P45" s="200"/>
      <c r="Q45" s="200"/>
      <c r="R45" s="48">
        <f>-ABS(O45)*TAN(ACOS(S7))</f>
        <v>0</v>
      </c>
      <c r="S45" s="48"/>
      <c r="T45" s="170"/>
      <c r="U45" s="198">
        <f>IF(OR(U25=0,AA7=0),0,ABS(1000*W45/(SQRT(3)*U25*AA7)))</f>
        <v>0</v>
      </c>
      <c r="V45" s="199"/>
      <c r="W45" s="200">
        <v>0</v>
      </c>
      <c r="X45" s="200"/>
      <c r="Y45" s="200"/>
      <c r="Z45" s="48">
        <f>-ABS(W45)*TAN(ACOS(AA7))</f>
        <v>0</v>
      </c>
      <c r="AA45" s="48"/>
      <c r="AB45" s="170"/>
      <c r="AC45" s="198">
        <f>IF(OR(AC25=0,AI7=0),0,ABS(1000*AE45/(SQRT(3)*AC25*AI7)))</f>
        <v>0</v>
      </c>
      <c r="AD45" s="199"/>
      <c r="AE45" s="200">
        <v>0</v>
      </c>
      <c r="AF45" s="200"/>
      <c r="AG45" s="200"/>
      <c r="AH45" s="48">
        <f>-ABS(AE45)*TAN(ACOS(AI7))</f>
        <v>0</v>
      </c>
      <c r="AI45" s="48"/>
      <c r="AJ45" s="170"/>
      <c r="AK45" s="198">
        <f>IF(OR(AK25=0,AQ7=0),0,ABS(1000*AM45/(SQRT(3)*AK25*AQ7)))</f>
        <v>0</v>
      </c>
      <c r="AL45" s="199"/>
      <c r="AM45" s="200">
        <v>0</v>
      </c>
      <c r="AN45" s="200"/>
      <c r="AO45" s="200"/>
      <c r="AP45" s="48">
        <f>-ABS(AM45)*TAN(ACOS(AQ7))</f>
        <v>0</v>
      </c>
      <c r="AQ45" s="48"/>
      <c r="AR45" s="170"/>
      <c r="AS45" s="198">
        <f>IF(OR(AS25=0,AY7=0),0,ABS(1000*AU45/(SQRT(3)*AS25*AY7)))</f>
        <v>0</v>
      </c>
      <c r="AT45" s="199"/>
      <c r="AU45" s="200">
        <v>0</v>
      </c>
      <c r="AV45" s="200"/>
      <c r="AW45" s="200"/>
      <c r="AX45" s="48">
        <f>-ABS(AU45)*TAN(ACOS(AY7))</f>
        <v>0</v>
      </c>
      <c r="AY45" s="48"/>
      <c r="AZ45" s="170"/>
    </row>
    <row r="46" spans="1:52" x14ac:dyDescent="0.2">
      <c r="A46" s="168" t="s">
        <v>413</v>
      </c>
      <c r="B46" s="169"/>
      <c r="C46" s="169"/>
      <c r="D46" s="169"/>
      <c r="E46" s="17"/>
      <c r="F46" s="17"/>
      <c r="G46" s="17"/>
      <c r="H46" s="17"/>
      <c r="I46" s="17"/>
      <c r="J46" s="17"/>
      <c r="K46" s="17"/>
      <c r="L46" s="3"/>
      <c r="M46" s="198">
        <f>IF(OR(M25=0,S7=0),0,ABS(1000*O46/(SQRT(3)*M25*S7)))</f>
        <v>0</v>
      </c>
      <c r="N46" s="199"/>
      <c r="O46" s="200">
        <v>0</v>
      </c>
      <c r="P46" s="200"/>
      <c r="Q46" s="200"/>
      <c r="R46" s="48">
        <f>-ABS(O46)*TAN(ACOS(S7))</f>
        <v>0</v>
      </c>
      <c r="S46" s="48"/>
      <c r="T46" s="170"/>
      <c r="U46" s="198">
        <f>IF(OR(U25=0,AA7=0),0,ABS(1000*W46/(SQRT(3)*U25*AA7)))</f>
        <v>0</v>
      </c>
      <c r="V46" s="199"/>
      <c r="W46" s="200">
        <v>0</v>
      </c>
      <c r="X46" s="200"/>
      <c r="Y46" s="200"/>
      <c r="Z46" s="48">
        <f>-ABS(W46)*TAN(ACOS(AA7))</f>
        <v>0</v>
      </c>
      <c r="AA46" s="48"/>
      <c r="AB46" s="170"/>
      <c r="AC46" s="198">
        <f>IF(OR(AC25=0,AI7=0),0,ABS(1000*AE46/(SQRT(3)*AC25*AI7)))</f>
        <v>0</v>
      </c>
      <c r="AD46" s="199"/>
      <c r="AE46" s="200">
        <v>0</v>
      </c>
      <c r="AF46" s="200"/>
      <c r="AG46" s="200"/>
      <c r="AH46" s="48">
        <f>-ABS(AE46)*TAN(ACOS(AI7))</f>
        <v>0</v>
      </c>
      <c r="AI46" s="48"/>
      <c r="AJ46" s="170"/>
      <c r="AK46" s="198">
        <f>IF(OR(AK25=0,AQ7=0),0,ABS(1000*AM46/(SQRT(3)*AK25*AQ7)))</f>
        <v>0</v>
      </c>
      <c r="AL46" s="199"/>
      <c r="AM46" s="200">
        <v>0</v>
      </c>
      <c r="AN46" s="200"/>
      <c r="AO46" s="200"/>
      <c r="AP46" s="48">
        <f>-ABS(AM46)*TAN(ACOS(AQ7))</f>
        <v>0</v>
      </c>
      <c r="AQ46" s="48"/>
      <c r="AR46" s="170"/>
      <c r="AS46" s="198">
        <f>IF(OR(AS25=0,AY7=0),0,ABS(1000*AU46/(SQRT(3)*AS25*AY7)))</f>
        <v>0</v>
      </c>
      <c r="AT46" s="199"/>
      <c r="AU46" s="200">
        <v>0</v>
      </c>
      <c r="AV46" s="200"/>
      <c r="AW46" s="200"/>
      <c r="AX46" s="48">
        <f>-ABS(AU46)*TAN(ACOS(AY7))</f>
        <v>0</v>
      </c>
      <c r="AY46" s="48"/>
      <c r="AZ46" s="170"/>
    </row>
    <row r="47" spans="1:52" x14ac:dyDescent="0.2">
      <c r="A47" s="168" t="s">
        <v>414</v>
      </c>
      <c r="B47" s="169"/>
      <c r="C47" s="169"/>
      <c r="D47" s="169"/>
      <c r="E47" s="17"/>
      <c r="F47" s="17"/>
      <c r="G47" s="17"/>
      <c r="H47" s="17"/>
      <c r="I47" s="17"/>
      <c r="J47" s="17"/>
      <c r="K47" s="17"/>
      <c r="L47" s="3"/>
      <c r="M47" s="198">
        <f>IF(OR(M25=0,S7=0),0,ABS(1000*O47/(SQRT(3)*M25*S7)))</f>
        <v>1.7056696827714701</v>
      </c>
      <c r="N47" s="199"/>
      <c r="O47" s="200">
        <v>-1.7999999225139618E-2</v>
      </c>
      <c r="P47" s="200"/>
      <c r="Q47" s="200"/>
      <c r="R47" s="48">
        <f>-ABS(O47)*TAN(ACOS(S7))</f>
        <v>-5.7875674223665536E-3</v>
      </c>
      <c r="S47" s="48"/>
      <c r="T47" s="170"/>
      <c r="U47" s="198">
        <f>IF(OR(U25=0,AA7=0),0,ABS(1000*W47/(SQRT(3)*U25*AA7)))</f>
        <v>1.8991784070157189</v>
      </c>
      <c r="V47" s="199"/>
      <c r="W47" s="200">
        <v>-1.7999999225139618E-2</v>
      </c>
      <c r="X47" s="200"/>
      <c r="Y47" s="200"/>
      <c r="Z47" s="48">
        <f>-ABS(W47)*TAN(ACOS(AA7))</f>
        <v>-1.0918483692122829E-2</v>
      </c>
      <c r="AA47" s="48"/>
      <c r="AB47" s="170"/>
      <c r="AC47" s="198">
        <f>IF(OR(AC25=0,AI7=0),0,ABS(1000*AE47/(SQRT(3)*AC25*AI7)))</f>
        <v>0</v>
      </c>
      <c r="AD47" s="199"/>
      <c r="AE47" s="200">
        <v>0</v>
      </c>
      <c r="AF47" s="200"/>
      <c r="AG47" s="200"/>
      <c r="AH47" s="48">
        <f>-ABS(AE47)*TAN(ACOS(AI7))</f>
        <v>0</v>
      </c>
      <c r="AI47" s="48"/>
      <c r="AJ47" s="170"/>
      <c r="AK47" s="198">
        <f>IF(OR(AK25=0,AQ7=0),0,ABS(1000*AM47/(SQRT(3)*AK25*AQ7)))</f>
        <v>1.9058656549277462</v>
      </c>
      <c r="AL47" s="199"/>
      <c r="AM47" s="200">
        <v>-1.7999999225139618E-2</v>
      </c>
      <c r="AN47" s="200"/>
      <c r="AO47" s="200"/>
      <c r="AP47" s="48">
        <f>-ABS(AM47)*TAN(ACOS(AQ7))</f>
        <v>-1.1060741447546095E-2</v>
      </c>
      <c r="AQ47" s="48"/>
      <c r="AR47" s="170"/>
      <c r="AS47" s="198">
        <f>IF(OR(AS25=0,AY7=0),0,ABS(1000*AU47/(SQRT(3)*AS25*AY7)))</f>
        <v>1.7056696827714701</v>
      </c>
      <c r="AT47" s="199"/>
      <c r="AU47" s="200">
        <v>-1.7999999225139618E-2</v>
      </c>
      <c r="AV47" s="200"/>
      <c r="AW47" s="200"/>
      <c r="AX47" s="48">
        <f>-ABS(AU47)*TAN(ACOS(AY7))</f>
        <v>-5.7875674223665536E-3</v>
      </c>
      <c r="AY47" s="48"/>
      <c r="AZ47" s="170"/>
    </row>
    <row r="48" spans="1:52" x14ac:dyDescent="0.2">
      <c r="A48" s="168" t="s">
        <v>415</v>
      </c>
      <c r="B48" s="169"/>
      <c r="C48" s="169"/>
      <c r="D48" s="169"/>
      <c r="E48" s="17"/>
      <c r="F48" s="17"/>
      <c r="G48" s="17"/>
      <c r="H48" s="17"/>
      <c r="I48" s="17"/>
      <c r="J48" s="17"/>
      <c r="K48" s="17"/>
      <c r="L48" s="3"/>
      <c r="M48" s="198">
        <f>IF(OR(M25=0,S7=0),0,ABS(1000*O48/(SQRT(3)*M25*S7)))</f>
        <v>784.60806254702959</v>
      </c>
      <c r="N48" s="199"/>
      <c r="O48" s="200">
        <v>-8.2799997329711914</v>
      </c>
      <c r="P48" s="200"/>
      <c r="Q48" s="200"/>
      <c r="R48" s="48">
        <f>-ABS(O48)*TAN(ACOS(S7))</f>
        <v>-2.6622810430357742</v>
      </c>
      <c r="S48" s="48"/>
      <c r="T48" s="170"/>
      <c r="U48" s="198">
        <f>IF(OR(U25=0,AA7=0),0,ABS(1000*W48/(SQRT(3)*U25*AA7)))</f>
        <v>759.67137538404972</v>
      </c>
      <c r="V48" s="199"/>
      <c r="W48" s="200">
        <v>-7.1999998092651367</v>
      </c>
      <c r="X48" s="200"/>
      <c r="Y48" s="200"/>
      <c r="Z48" s="48">
        <f>-ABS(W48)*TAN(ACOS(AA7))</f>
        <v>-4.3673935491593951</v>
      </c>
      <c r="AA48" s="48"/>
      <c r="AB48" s="170"/>
      <c r="AC48" s="198">
        <f>IF(OR(AC25=0,AI7=0),0,ABS(1000*AE48/(SQRT(3)*AC25*AI7)))</f>
        <v>767.55142643641375</v>
      </c>
      <c r="AD48" s="199"/>
      <c r="AE48" s="200">
        <v>-8.1000003814697266</v>
      </c>
      <c r="AF48" s="200"/>
      <c r="AG48" s="200"/>
      <c r="AH48" s="48">
        <f>-ABS(AE48)*TAN(ACOS(AI7))</f>
        <v>-2.6044055748334189</v>
      </c>
      <c r="AI48" s="48"/>
      <c r="AJ48" s="170"/>
      <c r="AK48" s="198">
        <f>IF(OR(AK25=0,AQ7=0),0,ABS(1000*AM48/(SQRT(3)*AK25*AQ7)))</f>
        <v>800.46360346926588</v>
      </c>
      <c r="AL48" s="199"/>
      <c r="AM48" s="200">
        <v>-7.559999942779541</v>
      </c>
      <c r="AN48" s="200"/>
      <c r="AO48" s="200"/>
      <c r="AP48" s="48">
        <f>-ABS(AM48)*TAN(ACOS(AQ7))</f>
        <v>-4.6455115727872576</v>
      </c>
      <c r="AQ48" s="48"/>
      <c r="AR48" s="170"/>
      <c r="AS48" s="198">
        <f>IF(OR(AS25=0,AY7=0),0,ABS(1000*AU48/(SQRT(3)*AS25*AY7)))</f>
        <v>716.38129218047743</v>
      </c>
      <c r="AT48" s="199"/>
      <c r="AU48" s="200">
        <v>-7.559999942779541</v>
      </c>
      <c r="AV48" s="200"/>
      <c r="AW48" s="200"/>
      <c r="AX48" s="48">
        <f>-ABS(AU48)*TAN(ACOS(AY7))</f>
        <v>-2.4307784036354314</v>
      </c>
      <c r="AY48" s="48"/>
      <c r="AZ48" s="170"/>
    </row>
    <row r="49" spans="1:52" x14ac:dyDescent="0.2">
      <c r="A49" s="168" t="s">
        <v>416</v>
      </c>
      <c r="B49" s="169"/>
      <c r="C49" s="169"/>
      <c r="D49" s="169"/>
      <c r="E49" s="17"/>
      <c r="F49" s="17"/>
      <c r="G49" s="17"/>
      <c r="H49" s="17"/>
      <c r="I49" s="17"/>
      <c r="J49" s="17"/>
      <c r="K49" s="17"/>
      <c r="L49" s="3"/>
      <c r="M49" s="198">
        <f>IF(OR(M25=0,S7=0),0,ABS(1000*O49/(SQRT(3)*M25*S7)))</f>
        <v>81.872150421132787</v>
      </c>
      <c r="N49" s="199"/>
      <c r="O49" s="200">
        <v>-0.86400002241134644</v>
      </c>
      <c r="P49" s="200"/>
      <c r="Q49" s="200"/>
      <c r="R49" s="48">
        <f>-ABS(O49)*TAN(ACOS(S7))</f>
        <v>-0.27780325543836765</v>
      </c>
      <c r="S49" s="48"/>
      <c r="T49" s="170"/>
      <c r="U49" s="198">
        <f>IF(OR(U25=0,AA7=0),0,ABS(1000*W49/(SQRT(3)*U25*AA7)))</f>
        <v>91.160569825635577</v>
      </c>
      <c r="V49" s="199"/>
      <c r="W49" s="200">
        <v>-0.86400002241134644</v>
      </c>
      <c r="X49" s="200"/>
      <c r="Y49" s="200"/>
      <c r="Z49" s="48">
        <f>-ABS(W49)*TAN(ACOS(AA7))</f>
        <v>-0.52408725337702744</v>
      </c>
      <c r="AA49" s="48"/>
      <c r="AB49" s="170"/>
      <c r="AC49" s="198">
        <f>IF(OR(AC25=0,AI7=0),0,ABS(1000*AE49/(SQRT(3)*AC25*AI7)))</f>
        <v>90.969051630512482</v>
      </c>
      <c r="AD49" s="199"/>
      <c r="AE49" s="200">
        <v>-0.95999997854232788</v>
      </c>
      <c r="AF49" s="200"/>
      <c r="AG49" s="200"/>
      <c r="AH49" s="48">
        <f>-ABS(AE49)*TAN(ACOS(AI7))</f>
        <v>-0.30867026891447386</v>
      </c>
      <c r="AI49" s="48"/>
      <c r="AJ49" s="170"/>
      <c r="AK49" s="198">
        <f>IF(OR(AK25=0,AQ7=0),0,ABS(1000*AM49/(SQRT(3)*AK25*AQ7)))</f>
        <v>91.48155774755682</v>
      </c>
      <c r="AL49" s="199"/>
      <c r="AM49" s="200">
        <v>-0.86400002241134644</v>
      </c>
      <c r="AN49" s="200"/>
      <c r="AO49" s="200"/>
      <c r="AP49" s="48">
        <f>-ABS(AM49)*TAN(ACOS(AQ7))</f>
        <v>-0.53091562610841214</v>
      </c>
      <c r="AQ49" s="48"/>
      <c r="AR49" s="170"/>
      <c r="AS49" s="198">
        <f>IF(OR(AS25=0,AY7=0),0,ABS(1000*AU49/(SQRT(3)*AS25*AY7)))</f>
        <v>163.74430084226557</v>
      </c>
      <c r="AT49" s="199"/>
      <c r="AU49" s="200">
        <v>-1.7280000448226929</v>
      </c>
      <c r="AV49" s="200"/>
      <c r="AW49" s="200"/>
      <c r="AX49" s="48">
        <f>-ABS(AU49)*TAN(ACOS(AY7))</f>
        <v>-0.55560651087673529</v>
      </c>
      <c r="AY49" s="48"/>
      <c r="AZ49" s="170"/>
    </row>
    <row r="50" spans="1:52" x14ac:dyDescent="0.2">
      <c r="A50" s="168" t="s">
        <v>417</v>
      </c>
      <c r="B50" s="169"/>
      <c r="C50" s="169"/>
      <c r="D50" s="169"/>
      <c r="E50" s="17"/>
      <c r="F50" s="17"/>
      <c r="G50" s="17"/>
      <c r="H50" s="17"/>
      <c r="I50" s="17"/>
      <c r="J50" s="17"/>
      <c r="K50" s="17"/>
      <c r="L50" s="3"/>
      <c r="M50" s="198">
        <f>IF(OR(M25=0,S7=0),0,ABS(1000*O50/(SQRT(3)*M25*S7)))</f>
        <v>0</v>
      </c>
      <c r="N50" s="199"/>
      <c r="O50" s="200">
        <v>0</v>
      </c>
      <c r="P50" s="200"/>
      <c r="Q50" s="200"/>
      <c r="R50" s="48">
        <f>-ABS(O50)*TAN(ACOS(S7))</f>
        <v>0</v>
      </c>
      <c r="S50" s="48"/>
      <c r="T50" s="170"/>
      <c r="U50" s="198">
        <f>IF(OR(U25=0,AA7=0),0,ABS(1000*W50/(SQRT(3)*U25*AA7)))</f>
        <v>0</v>
      </c>
      <c r="V50" s="199"/>
      <c r="W50" s="200">
        <v>0</v>
      </c>
      <c r="X50" s="200"/>
      <c r="Y50" s="200"/>
      <c r="Z50" s="48">
        <f>-ABS(W50)*TAN(ACOS(AA7))</f>
        <v>0</v>
      </c>
      <c r="AA50" s="48"/>
      <c r="AB50" s="170"/>
      <c r="AC50" s="198">
        <f>IF(OR(AC25=0,AI7=0),0,ABS(1000*AE50/(SQRT(3)*AC25*AI7)))</f>
        <v>0</v>
      </c>
      <c r="AD50" s="199"/>
      <c r="AE50" s="200">
        <v>0</v>
      </c>
      <c r="AF50" s="200"/>
      <c r="AG50" s="200"/>
      <c r="AH50" s="48">
        <f>-ABS(AE50)*TAN(ACOS(AI7))</f>
        <v>0</v>
      </c>
      <c r="AI50" s="48"/>
      <c r="AJ50" s="170"/>
      <c r="AK50" s="198">
        <f>IF(OR(AK25=0,AQ7=0),0,ABS(1000*AM50/(SQRT(3)*AK25*AQ7)))</f>
        <v>0</v>
      </c>
      <c r="AL50" s="199"/>
      <c r="AM50" s="200">
        <v>0</v>
      </c>
      <c r="AN50" s="200"/>
      <c r="AO50" s="200"/>
      <c r="AP50" s="48">
        <f>-ABS(AM50)*TAN(ACOS(AQ7))</f>
        <v>0</v>
      </c>
      <c r="AQ50" s="48"/>
      <c r="AR50" s="170"/>
      <c r="AS50" s="198">
        <f>IF(OR(AS25=0,AY7=0),0,ABS(1000*AU50/(SQRT(3)*AS25*AY7)))</f>
        <v>0</v>
      </c>
      <c r="AT50" s="199"/>
      <c r="AU50" s="200">
        <v>0</v>
      </c>
      <c r="AV50" s="200"/>
      <c r="AW50" s="200"/>
      <c r="AX50" s="48">
        <f>-ABS(AU50)*TAN(ACOS(AY7))</f>
        <v>0</v>
      </c>
      <c r="AY50" s="48"/>
      <c r="AZ50" s="170"/>
    </row>
    <row r="51" spans="1:52" ht="13.5" thickBot="1" x14ac:dyDescent="0.25">
      <c r="A51" s="171" t="s">
        <v>40</v>
      </c>
      <c r="B51" s="172"/>
      <c r="C51" s="172"/>
      <c r="D51" s="172"/>
      <c r="E51" s="173"/>
      <c r="F51" s="173"/>
      <c r="G51" s="173"/>
      <c r="H51" s="173"/>
      <c r="I51" s="173"/>
      <c r="J51" s="173"/>
      <c r="K51" s="173"/>
      <c r="L51" s="174"/>
      <c r="M51" s="84"/>
      <c r="N51" s="175"/>
      <c r="O51" s="82">
        <f>SUM(O42:Q50)</f>
        <v>0.32000024616718292</v>
      </c>
      <c r="P51" s="82"/>
      <c r="Q51" s="82"/>
      <c r="R51" s="82">
        <f>SUM(R42:T50)</f>
        <v>9.5109833676671751E-2</v>
      </c>
      <c r="S51" s="82"/>
      <c r="T51" s="176"/>
      <c r="U51" s="84"/>
      <c r="V51" s="175"/>
      <c r="W51" s="82">
        <f>SUM(W42:Y50)</f>
        <v>0.88200017064809799</v>
      </c>
      <c r="X51" s="82"/>
      <c r="Y51" s="82"/>
      <c r="Z51" s="82">
        <f>SUM(Z42:AB50)</f>
        <v>0.54378014221611093</v>
      </c>
      <c r="AA51" s="82"/>
      <c r="AB51" s="176"/>
      <c r="AC51" s="84"/>
      <c r="AD51" s="175"/>
      <c r="AE51" s="82">
        <f>SUM(AE42:AG50)</f>
        <v>0.40399964153766632</v>
      </c>
      <c r="AF51" s="82"/>
      <c r="AG51" s="82"/>
      <c r="AH51" s="82">
        <f>SUM(AH42:AJ50)</f>
        <v>0.12211828840292077</v>
      </c>
      <c r="AI51" s="82"/>
      <c r="AJ51" s="176"/>
      <c r="AK51" s="84"/>
      <c r="AL51" s="175"/>
      <c r="AM51" s="82">
        <f>SUM(AM42:AO50)</f>
        <v>4.0000036358833313E-2</v>
      </c>
      <c r="AN51" s="82"/>
      <c r="AO51" s="82"/>
      <c r="AP51" s="82">
        <f>SUM(AP42:AR50)</f>
        <v>2.4745582015232137E-2</v>
      </c>
      <c r="AQ51" s="82"/>
      <c r="AR51" s="176"/>
      <c r="AS51" s="84"/>
      <c r="AT51" s="175"/>
      <c r="AU51" s="82">
        <f>SUM(AU42:AW50)</f>
        <v>0.15800001472234726</v>
      </c>
      <c r="AV51" s="82"/>
      <c r="AW51" s="82"/>
      <c r="AX51" s="82">
        <f>SUM(AX42:AZ50)</f>
        <v>4.3021650216280238E-2</v>
      </c>
      <c r="AY51" s="82"/>
      <c r="AZ51" s="176"/>
    </row>
    <row r="52" spans="1:52" x14ac:dyDescent="0.2">
      <c r="A52" s="156" t="s">
        <v>41</v>
      </c>
      <c r="B52" s="157"/>
      <c r="C52" s="157"/>
      <c r="D52" s="157"/>
      <c r="E52" s="158"/>
      <c r="F52" s="158"/>
      <c r="G52" s="158"/>
      <c r="H52" s="158"/>
      <c r="I52" s="158"/>
      <c r="J52" s="158"/>
      <c r="K52" s="158"/>
      <c r="L52" s="159"/>
      <c r="M52" s="160"/>
      <c r="N52" s="161"/>
      <c r="O52" s="162"/>
      <c r="P52" s="162"/>
      <c r="Q52" s="162"/>
      <c r="R52" s="162"/>
      <c r="S52" s="162"/>
      <c r="T52" s="163"/>
      <c r="U52" s="160"/>
      <c r="V52" s="161"/>
      <c r="W52" s="162"/>
      <c r="X52" s="162"/>
      <c r="Y52" s="162"/>
      <c r="Z52" s="162"/>
      <c r="AA52" s="162"/>
      <c r="AB52" s="163"/>
      <c r="AC52" s="160"/>
      <c r="AD52" s="161"/>
      <c r="AE52" s="162"/>
      <c r="AF52" s="162"/>
      <c r="AG52" s="162"/>
      <c r="AH52" s="162"/>
      <c r="AI52" s="162"/>
      <c r="AJ52" s="163"/>
      <c r="AK52" s="160"/>
      <c r="AL52" s="161"/>
      <c r="AM52" s="162"/>
      <c r="AN52" s="162"/>
      <c r="AO52" s="162"/>
      <c r="AP52" s="162"/>
      <c r="AQ52" s="162"/>
      <c r="AR52" s="163"/>
      <c r="AS52" s="160"/>
      <c r="AT52" s="161"/>
      <c r="AU52" s="162"/>
      <c r="AV52" s="162"/>
      <c r="AW52" s="162"/>
      <c r="AX52" s="162"/>
      <c r="AY52" s="162"/>
      <c r="AZ52" s="163"/>
    </row>
    <row r="53" spans="1:52" x14ac:dyDescent="0.2">
      <c r="A53" s="168" t="s">
        <v>42</v>
      </c>
      <c r="B53" s="169"/>
      <c r="C53" s="169"/>
      <c r="D53" s="169"/>
      <c r="E53" s="17"/>
      <c r="F53" s="17"/>
      <c r="G53" s="17"/>
      <c r="H53" s="17"/>
      <c r="I53" s="17"/>
      <c r="J53" s="17"/>
      <c r="K53" s="17"/>
      <c r="L53" s="3"/>
      <c r="M53" s="166">
        <f>M11</f>
        <v>1900</v>
      </c>
      <c r="N53" s="167"/>
      <c r="O53" s="164">
        <f>O11</f>
        <v>19</v>
      </c>
      <c r="P53" s="164"/>
      <c r="Q53" s="164"/>
      <c r="R53" s="164">
        <f>Q11</f>
        <v>9.0882788920793338</v>
      </c>
      <c r="S53" s="164"/>
      <c r="T53" s="165"/>
      <c r="U53" s="166">
        <f>U11</f>
        <v>1900</v>
      </c>
      <c r="V53" s="167"/>
      <c r="W53" s="164">
        <f>W11</f>
        <v>19</v>
      </c>
      <c r="X53" s="164"/>
      <c r="Y53" s="164"/>
      <c r="Z53" s="164">
        <f>Y11</f>
        <v>9.0882788920793338</v>
      </c>
      <c r="AA53" s="164"/>
      <c r="AB53" s="165"/>
      <c r="AC53" s="166">
        <f>AC11</f>
        <v>1900</v>
      </c>
      <c r="AD53" s="167"/>
      <c r="AE53" s="164">
        <f>AE11</f>
        <v>19</v>
      </c>
      <c r="AF53" s="164"/>
      <c r="AG53" s="164"/>
      <c r="AH53" s="164">
        <f>AG11</f>
        <v>9.0882788920793338</v>
      </c>
      <c r="AI53" s="164"/>
      <c r="AJ53" s="165"/>
      <c r="AK53" s="166">
        <f>AK11</f>
        <v>1850</v>
      </c>
      <c r="AL53" s="167"/>
      <c r="AM53" s="164">
        <f>AM11</f>
        <v>18</v>
      </c>
      <c r="AN53" s="164"/>
      <c r="AO53" s="164"/>
      <c r="AP53" s="164">
        <f>AO11</f>
        <v>9.826332608535564</v>
      </c>
      <c r="AQ53" s="164"/>
      <c r="AR53" s="165"/>
      <c r="AS53" s="166">
        <f>AS11</f>
        <v>1800</v>
      </c>
      <c r="AT53" s="167"/>
      <c r="AU53" s="164">
        <f>AU11</f>
        <v>17</v>
      </c>
      <c r="AV53" s="164"/>
      <c r="AW53" s="164"/>
      <c r="AX53" s="164">
        <f>AW11</f>
        <v>10.446588527611986</v>
      </c>
      <c r="AY53" s="164"/>
      <c r="AZ53" s="165"/>
    </row>
    <row r="54" spans="1:52" x14ac:dyDescent="0.2">
      <c r="A54" s="168" t="s">
        <v>418</v>
      </c>
      <c r="B54" s="169"/>
      <c r="C54" s="169"/>
      <c r="D54" s="169"/>
      <c r="E54" s="17"/>
      <c r="F54" s="17"/>
      <c r="G54" s="17"/>
      <c r="H54" s="17"/>
      <c r="I54" s="17"/>
      <c r="J54" s="17"/>
      <c r="K54" s="17"/>
      <c r="L54" s="3"/>
      <c r="M54" s="198">
        <f>IF(OR(M26=0,S11=0),0,ABS(1000*O54/(SQRT(3)*M26*S11)))</f>
        <v>0</v>
      </c>
      <c r="N54" s="199"/>
      <c r="O54" s="200">
        <v>0</v>
      </c>
      <c r="P54" s="200"/>
      <c r="Q54" s="200"/>
      <c r="R54" s="48">
        <f>-ABS(O54)*TAN(ACOS(S11))</f>
        <v>0</v>
      </c>
      <c r="S54" s="48"/>
      <c r="T54" s="170"/>
      <c r="U54" s="198">
        <f>IF(OR(U26=0,AA11=0),0,ABS(1000*W54/(SQRT(3)*U26*AA11)))</f>
        <v>0</v>
      </c>
      <c r="V54" s="199"/>
      <c r="W54" s="200">
        <v>0</v>
      </c>
      <c r="X54" s="200"/>
      <c r="Y54" s="200"/>
      <c r="Z54" s="48">
        <f>-ABS(W54)*TAN(ACOS(AA11))</f>
        <v>0</v>
      </c>
      <c r="AA54" s="48"/>
      <c r="AB54" s="170"/>
      <c r="AC54" s="198">
        <f>IF(OR(AC26=0,AI11=0),0,ABS(1000*AE54/(SQRT(3)*AC26*AI11)))</f>
        <v>0</v>
      </c>
      <c r="AD54" s="199"/>
      <c r="AE54" s="200">
        <v>0</v>
      </c>
      <c r="AF54" s="200"/>
      <c r="AG54" s="200"/>
      <c r="AH54" s="48">
        <f>-ABS(AE54)*TAN(ACOS(AI11))</f>
        <v>0</v>
      </c>
      <c r="AI54" s="48"/>
      <c r="AJ54" s="170"/>
      <c r="AK54" s="198">
        <f>IF(OR(AK26=0,AQ11=0),0,ABS(1000*AM54/(SQRT(3)*AK26*AQ11)))</f>
        <v>0</v>
      </c>
      <c r="AL54" s="199"/>
      <c r="AM54" s="200">
        <v>0</v>
      </c>
      <c r="AN54" s="200"/>
      <c r="AO54" s="200"/>
      <c r="AP54" s="48">
        <f>-ABS(AM54)*TAN(ACOS(AQ11))</f>
        <v>0</v>
      </c>
      <c r="AQ54" s="48"/>
      <c r="AR54" s="170"/>
      <c r="AS54" s="198">
        <f>IF(OR(AS26=0,AY11=0),0,ABS(1000*AU54/(SQRT(3)*AS26*AY11)))</f>
        <v>0</v>
      </c>
      <c r="AT54" s="199"/>
      <c r="AU54" s="200">
        <v>0</v>
      </c>
      <c r="AV54" s="200"/>
      <c r="AW54" s="200"/>
      <c r="AX54" s="48">
        <f>-ABS(AU54)*TAN(ACOS(AY11))</f>
        <v>0</v>
      </c>
      <c r="AY54" s="48"/>
      <c r="AZ54" s="170"/>
    </row>
    <row r="55" spans="1:52" x14ac:dyDescent="0.2">
      <c r="A55" s="168" t="s">
        <v>419</v>
      </c>
      <c r="B55" s="169"/>
      <c r="C55" s="169"/>
      <c r="D55" s="169"/>
      <c r="E55" s="17"/>
      <c r="F55" s="17"/>
      <c r="G55" s="17"/>
      <c r="H55" s="17"/>
      <c r="I55" s="17"/>
      <c r="J55" s="17"/>
      <c r="K55" s="17"/>
      <c r="L55" s="3"/>
      <c r="M55" s="198">
        <f>IF(OR(M26=0,S11=0),0,ABS(1000*O55/(SQRT(3)*M26*S11)))</f>
        <v>86.410517961106891</v>
      </c>
      <c r="N55" s="199"/>
      <c r="O55" s="200">
        <v>-0.86400002241134644</v>
      </c>
      <c r="P55" s="200"/>
      <c r="Q55" s="200"/>
      <c r="R55" s="48">
        <f>-ABS(O55)*TAN(ACOS(S11))</f>
        <v>-0.41354760531692819</v>
      </c>
      <c r="S55" s="48"/>
      <c r="T55" s="170"/>
      <c r="U55" s="198">
        <f>IF(OR(U26=0,AA11=0),0,ABS(1000*W55/(SQRT(3)*U26*AA11)))</f>
        <v>86.410517961106891</v>
      </c>
      <c r="V55" s="199"/>
      <c r="W55" s="200">
        <v>-0.86400002241134644</v>
      </c>
      <c r="X55" s="200"/>
      <c r="Y55" s="200"/>
      <c r="Z55" s="48">
        <f>-ABS(W55)*TAN(ACOS(AA11))</f>
        <v>-0.41354760531692819</v>
      </c>
      <c r="AA55" s="48"/>
      <c r="AB55" s="170"/>
      <c r="AC55" s="198">
        <f>IF(OR(AC26=0,AI11=0),0,ABS(1000*AE55/(SQRT(3)*AC26*AI11)))</f>
        <v>105.61285197402513</v>
      </c>
      <c r="AD55" s="199"/>
      <c r="AE55" s="200">
        <v>-1.0559999942779541</v>
      </c>
      <c r="AF55" s="200"/>
      <c r="AG55" s="200"/>
      <c r="AH55" s="48">
        <f>-ABS(AE55)*TAN(ACOS(AI11))</f>
        <v>-0.50544705731549622</v>
      </c>
      <c r="AI55" s="48"/>
      <c r="AJ55" s="170"/>
      <c r="AK55" s="198">
        <f>IF(OR(AK26=0,AQ11=0),0,ABS(1000*AM55/(SQRT(3)*AK26*AQ11)))</f>
        <v>78.90892012824105</v>
      </c>
      <c r="AL55" s="199"/>
      <c r="AM55" s="200">
        <v>-0.76800000667572021</v>
      </c>
      <c r="AN55" s="200"/>
      <c r="AO55" s="200"/>
      <c r="AP55" s="48">
        <f>-ABS(AM55)*TAN(ACOS(AQ11))</f>
        <v>-0.41869176317618467</v>
      </c>
      <c r="AQ55" s="48"/>
      <c r="AR55" s="170"/>
      <c r="AS55" s="198">
        <f>IF(OR(AS26=0,AY11=0),0,ABS(1000*AU55/(SQRT(3)*AS26*AY11)))</f>
        <v>0</v>
      </c>
      <c r="AT55" s="199"/>
      <c r="AU55" s="200">
        <v>0</v>
      </c>
      <c r="AV55" s="200"/>
      <c r="AW55" s="200"/>
      <c r="AX55" s="48">
        <f>-ABS(AU55)*TAN(ACOS(AY11))</f>
        <v>0</v>
      </c>
      <c r="AY55" s="48"/>
      <c r="AZ55" s="170"/>
    </row>
    <row r="56" spans="1:52" x14ac:dyDescent="0.2">
      <c r="A56" s="168" t="s">
        <v>420</v>
      </c>
      <c r="B56" s="169"/>
      <c r="C56" s="169"/>
      <c r="D56" s="169"/>
      <c r="E56" s="17">
        <v>46.7</v>
      </c>
      <c r="F56" s="17">
        <v>0.5</v>
      </c>
      <c r="G56" s="17">
        <v>48.7</v>
      </c>
      <c r="H56" s="17">
        <v>70</v>
      </c>
      <c r="I56" s="17"/>
      <c r="J56" s="17"/>
      <c r="K56" s="17"/>
      <c r="L56" s="3"/>
      <c r="M56" s="198">
        <f>IF(OR(M26=0,S11=0),0,ABS(1000*O56/(SQRT(3)*M26*S11)))</f>
        <v>896.10905572315619</v>
      </c>
      <c r="N56" s="199"/>
      <c r="O56" s="200">
        <v>-8.9600000381469727</v>
      </c>
      <c r="P56" s="200"/>
      <c r="Q56" s="200"/>
      <c r="R56" s="48">
        <f>-ABS(O56)*TAN(ACOS(S11))</f>
        <v>-4.288641739931748</v>
      </c>
      <c r="S56" s="48"/>
      <c r="T56" s="170"/>
      <c r="U56" s="198">
        <f>IF(OR(U26=0,AA11=0),0,ABS(1000*W56/(SQRT(3)*U26*AA11)))</f>
        <v>893.10871730013082</v>
      </c>
      <c r="V56" s="199"/>
      <c r="W56" s="200">
        <v>-8.9300003051757813</v>
      </c>
      <c r="X56" s="200"/>
      <c r="Y56" s="200"/>
      <c r="Z56" s="48">
        <f>-ABS(W56)*TAN(ACOS(AA11))</f>
        <v>-4.2742825762644152</v>
      </c>
      <c r="AA56" s="48"/>
      <c r="AB56" s="170"/>
      <c r="AC56" s="198">
        <f>IF(OR(AC26=0,AI11=0),0,ABS(1000*AE56/(SQRT(3)*AC26*AI11)))</f>
        <v>891.10842809875464</v>
      </c>
      <c r="AD56" s="199"/>
      <c r="AE56" s="200">
        <v>-8.9099998474121094</v>
      </c>
      <c r="AF56" s="200"/>
      <c r="AG56" s="200"/>
      <c r="AH56" s="48">
        <f>-ABS(AE56)*TAN(ACOS(AI11))</f>
        <v>-4.264709496173138</v>
      </c>
      <c r="AI56" s="48"/>
      <c r="AJ56" s="170"/>
      <c r="AK56" s="198">
        <f>IF(OR(AK26=0,AQ11=0),0,ABS(1000*AM56/(SQRT(3)*AK26*AQ11)))</f>
        <v>911.35690940511074</v>
      </c>
      <c r="AL56" s="199"/>
      <c r="AM56" s="200">
        <v>-8.869999885559082</v>
      </c>
      <c r="AN56" s="200"/>
      <c r="AO56" s="200"/>
      <c r="AP56" s="48">
        <f>-ABS(AM56)*TAN(ACOS(AQ11))</f>
        <v>-4.8356716916350218</v>
      </c>
      <c r="AQ56" s="48"/>
      <c r="AR56" s="170"/>
      <c r="AS56" s="198">
        <f>IF(OR(AS26=0,AY11=0),0,ABS(1000*AU56/(SQRT(3)*AS26*AY11)))</f>
        <v>938.10943195758989</v>
      </c>
      <c r="AT56" s="199"/>
      <c r="AU56" s="200">
        <v>-8.8599996566772461</v>
      </c>
      <c r="AV56" s="200"/>
      <c r="AW56" s="200"/>
      <c r="AX56" s="48">
        <f>-ABS(AU56)*TAN(ACOS(AY11))</f>
        <v>-5.4443427581366493</v>
      </c>
      <c r="AY56" s="48"/>
      <c r="AZ56" s="170"/>
    </row>
    <row r="57" spans="1:52" x14ac:dyDescent="0.2">
      <c r="A57" s="168" t="s">
        <v>421</v>
      </c>
      <c r="B57" s="169"/>
      <c r="C57" s="169"/>
      <c r="D57" s="169"/>
      <c r="E57" s="17">
        <v>46.7</v>
      </c>
      <c r="F57" s="17">
        <v>0.5</v>
      </c>
      <c r="G57" s="17">
        <v>48.7</v>
      </c>
      <c r="H57" s="17">
        <v>70</v>
      </c>
      <c r="I57" s="17"/>
      <c r="J57" s="17"/>
      <c r="K57" s="17"/>
      <c r="L57" s="3"/>
      <c r="M57" s="198">
        <f>IF(OR(M26=0,S11=0),0,ABS(1000*O57/(SQRT(3)*M26*S11)))</f>
        <v>846.10297023721898</v>
      </c>
      <c r="N57" s="199"/>
      <c r="O57" s="200">
        <v>-8.4600000381469727</v>
      </c>
      <c r="P57" s="200"/>
      <c r="Q57" s="200"/>
      <c r="R57" s="48">
        <f>-ABS(O57)*TAN(ACOS(S11))</f>
        <v>-4.0493202152848191</v>
      </c>
      <c r="S57" s="48"/>
      <c r="T57" s="170"/>
      <c r="U57" s="198">
        <f>IF(OR(U26=0,AA11=0),0,ABS(1000*W57/(SQRT(3)*U26*AA11)))</f>
        <v>828.10074894098921</v>
      </c>
      <c r="V57" s="199"/>
      <c r="W57" s="200">
        <v>-8.2799997329711914</v>
      </c>
      <c r="X57" s="200"/>
      <c r="Y57" s="200"/>
      <c r="Z57" s="48">
        <f>-ABS(W57)*TAN(ACOS(AA11))</f>
        <v>-3.963164320341658</v>
      </c>
      <c r="AA57" s="48"/>
      <c r="AB57" s="170"/>
      <c r="AC57" s="198">
        <f>IF(OR(AC26=0,AI11=0),0,ABS(1000*AE57/(SQRT(3)*AC26*AI11)))</f>
        <v>918.11176004309937</v>
      </c>
      <c r="AD57" s="199"/>
      <c r="AE57" s="200">
        <v>-9.1800003051757813</v>
      </c>
      <c r="AF57" s="200"/>
      <c r="AG57" s="200"/>
      <c r="AH57" s="48">
        <f>-ABS(AE57)*TAN(ACOS(AI11))</f>
        <v>-4.3939433385878797</v>
      </c>
      <c r="AI57" s="48"/>
      <c r="AJ57" s="170"/>
      <c r="AK57" s="198">
        <f>IF(OR(AK26=0,AQ11=0),0,ABS(1000*AM57/(SQRT(3)*AK26*AQ11)))</f>
        <v>795.25393023811773</v>
      </c>
      <c r="AL57" s="199"/>
      <c r="AM57" s="200">
        <v>-7.7399997711181641</v>
      </c>
      <c r="AN57" s="200"/>
      <c r="AO57" s="200"/>
      <c r="AP57" s="48">
        <f>-ABS(AM57)*TAN(ACOS(AQ11))</f>
        <v>-4.2196277643016611</v>
      </c>
      <c r="AQ57" s="48"/>
      <c r="AR57" s="170"/>
      <c r="AS57" s="198">
        <f>IF(OR(AS26=0,AY11=0),0,ABS(1000*AU57/(SQRT(3)*AS26*AY11)))</f>
        <v>819.52224266322457</v>
      </c>
      <c r="AT57" s="199"/>
      <c r="AU57" s="200">
        <v>-7.7399997711181641</v>
      </c>
      <c r="AV57" s="200"/>
      <c r="AW57" s="200"/>
      <c r="AX57" s="48">
        <f>-ABS(AU57)*TAN(ACOS(AY11))</f>
        <v>-4.7561188865406701</v>
      </c>
      <c r="AY57" s="48"/>
      <c r="AZ57" s="170"/>
    </row>
    <row r="58" spans="1:52" x14ac:dyDescent="0.2">
      <c r="A58" s="168" t="s">
        <v>422</v>
      </c>
      <c r="B58" s="169"/>
      <c r="C58" s="169"/>
      <c r="D58" s="169"/>
      <c r="E58" s="17"/>
      <c r="F58" s="17"/>
      <c r="G58" s="17"/>
      <c r="H58" s="17"/>
      <c r="I58" s="17"/>
      <c r="J58" s="17"/>
      <c r="K58" s="17"/>
      <c r="L58" s="3"/>
      <c r="M58" s="198">
        <f>IF(OR(M26=0,S11=0),0,ABS(1000*O58/(SQRT(3)*M26*S11)))</f>
        <v>3.6004379999965401</v>
      </c>
      <c r="N58" s="199"/>
      <c r="O58" s="200">
        <v>-3.5999998450279236E-2</v>
      </c>
      <c r="P58" s="200"/>
      <c r="Q58" s="200"/>
      <c r="R58" s="48">
        <f>-ABS(O58)*TAN(ACOS(S11))</f>
        <v>-1.7231149032815803E-2</v>
      </c>
      <c r="S58" s="48"/>
      <c r="T58" s="170"/>
      <c r="U58" s="198">
        <f>IF(OR(U26=0,AA11=0),0,ABS(1000*W58/(SQRT(3)*U26*AA11)))</f>
        <v>7.2008759999930803</v>
      </c>
      <c r="V58" s="199"/>
      <c r="W58" s="200">
        <v>-7.1999996900558472E-2</v>
      </c>
      <c r="X58" s="200"/>
      <c r="Y58" s="200"/>
      <c r="Z58" s="48">
        <f>-ABS(W58)*TAN(ACOS(AA11))</f>
        <v>-3.4462298065631607E-2</v>
      </c>
      <c r="AA58" s="48"/>
      <c r="AB58" s="170"/>
      <c r="AC58" s="198">
        <f>IF(OR(AC26=0,AI11=0),0,ABS(1000*AE58/(SQRT(3)*AC26*AI11)))</f>
        <v>3.6004379999965401</v>
      </c>
      <c r="AD58" s="199"/>
      <c r="AE58" s="200">
        <v>-3.5999998450279236E-2</v>
      </c>
      <c r="AF58" s="200"/>
      <c r="AG58" s="200"/>
      <c r="AH58" s="48">
        <f>-ABS(AE58)*TAN(ACOS(AI11))</f>
        <v>-1.7231149032815803E-2</v>
      </c>
      <c r="AI58" s="48"/>
      <c r="AJ58" s="170"/>
      <c r="AK58" s="198">
        <f>IF(OR(AK26=0,AQ11=0),0,ABS(1000*AM58/(SQRT(3)*AK26*AQ11)))</f>
        <v>5.5482835422066072</v>
      </c>
      <c r="AL58" s="199"/>
      <c r="AM58" s="200">
        <v>-5.4000001400709152E-2</v>
      </c>
      <c r="AN58" s="200"/>
      <c r="AO58" s="200"/>
      <c r="AP58" s="48">
        <f>-ABS(AM58)*TAN(ACOS(AQ11))</f>
        <v>-2.9439265106056066E-2</v>
      </c>
      <c r="AQ58" s="48"/>
      <c r="AR58" s="170"/>
      <c r="AS58" s="198">
        <f>IF(OR(AS26=0,AY11=0),0,ABS(1000*AU58/(SQRT(3)*AS26*AY11)))</f>
        <v>3.8117313098554924</v>
      </c>
      <c r="AT58" s="199"/>
      <c r="AU58" s="200">
        <v>-3.5999998450279236E-2</v>
      </c>
      <c r="AV58" s="200"/>
      <c r="AW58" s="200"/>
      <c r="AX58" s="48">
        <f>-ABS(AU58)*TAN(ACOS(AY11))</f>
        <v>-2.2121482895092189E-2</v>
      </c>
      <c r="AY58" s="48"/>
      <c r="AZ58" s="170"/>
    </row>
    <row r="59" spans="1:52" x14ac:dyDescent="0.2">
      <c r="A59" s="168" t="s">
        <v>423</v>
      </c>
      <c r="B59" s="169"/>
      <c r="C59" s="169"/>
      <c r="D59" s="169"/>
      <c r="E59" s="17"/>
      <c r="F59" s="17"/>
      <c r="G59" s="17"/>
      <c r="H59" s="17"/>
      <c r="I59" s="17"/>
      <c r="J59" s="17"/>
      <c r="K59" s="17"/>
      <c r="L59" s="3"/>
      <c r="M59" s="198">
        <f>IF(OR(M26=0,S11=0),0,ABS(1000*O59/(SQRT(3)*M26*S11)))</f>
        <v>0</v>
      </c>
      <c r="N59" s="199"/>
      <c r="O59" s="200">
        <v>0</v>
      </c>
      <c r="P59" s="200"/>
      <c r="Q59" s="200"/>
      <c r="R59" s="48">
        <f>-ABS(O59)*TAN(ACOS(S11))</f>
        <v>0</v>
      </c>
      <c r="S59" s="48"/>
      <c r="T59" s="170"/>
      <c r="U59" s="198">
        <f>IF(OR(U26=0,AA11=0),0,ABS(1000*W59/(SQRT(3)*U26*AA11)))</f>
        <v>0</v>
      </c>
      <c r="V59" s="199"/>
      <c r="W59" s="200">
        <v>0</v>
      </c>
      <c r="X59" s="200"/>
      <c r="Y59" s="200"/>
      <c r="Z59" s="48">
        <f>-ABS(W59)*TAN(ACOS(AA11))</f>
        <v>0</v>
      </c>
      <c r="AA59" s="48"/>
      <c r="AB59" s="170"/>
      <c r="AC59" s="198">
        <f>IF(OR(AC26=0,AI11=0),0,ABS(1000*AE59/(SQRT(3)*AC26*AI11)))</f>
        <v>1.8002189999982701</v>
      </c>
      <c r="AD59" s="199"/>
      <c r="AE59" s="200">
        <v>-1.7999999225139618E-2</v>
      </c>
      <c r="AF59" s="200"/>
      <c r="AG59" s="200"/>
      <c r="AH59" s="48">
        <f>-ABS(AE59)*TAN(ACOS(AI11))</f>
        <v>-8.6155745164079017E-3</v>
      </c>
      <c r="AI59" s="48"/>
      <c r="AJ59" s="170"/>
      <c r="AK59" s="198">
        <f>IF(OR(AK26=0,AQ11=0),0,ABS(1000*AM59/(SQRT(3)*AK26*AQ11)))</f>
        <v>1.8494277198159907</v>
      </c>
      <c r="AL59" s="199"/>
      <c r="AM59" s="200">
        <v>-1.7999999225139618E-2</v>
      </c>
      <c r="AN59" s="200"/>
      <c r="AO59" s="200"/>
      <c r="AP59" s="48">
        <f>-ABS(AM59)*TAN(ACOS(AQ11))</f>
        <v>-9.8130876917112454E-3</v>
      </c>
      <c r="AQ59" s="48"/>
      <c r="AR59" s="170"/>
      <c r="AS59" s="198">
        <f>IF(OR(AS26=0,AY11=0),0,ABS(1000*AU59/(SQRT(3)*AS26*AY11)))</f>
        <v>1.9058656549277462</v>
      </c>
      <c r="AT59" s="199"/>
      <c r="AU59" s="200">
        <v>-1.7999999225139618E-2</v>
      </c>
      <c r="AV59" s="200"/>
      <c r="AW59" s="200"/>
      <c r="AX59" s="48">
        <f>-ABS(AU59)*TAN(ACOS(AY11))</f>
        <v>-1.1060741447546095E-2</v>
      </c>
      <c r="AY59" s="48"/>
      <c r="AZ59" s="170"/>
    </row>
    <row r="60" spans="1:52" x14ac:dyDescent="0.2">
      <c r="A60" s="168" t="s">
        <v>424</v>
      </c>
      <c r="B60" s="169"/>
      <c r="C60" s="169"/>
      <c r="D60" s="169"/>
      <c r="E60" s="17"/>
      <c r="F60" s="17"/>
      <c r="G60" s="17"/>
      <c r="H60" s="17"/>
      <c r="I60" s="17"/>
      <c r="J60" s="17"/>
      <c r="K60" s="17"/>
      <c r="L60" s="3"/>
      <c r="M60" s="198">
        <f>IF(OR(M26=0,S11=0),0,ABS(1000*O60/(SQRT(3)*M26*S11)))</f>
        <v>1.8002189999982701</v>
      </c>
      <c r="N60" s="199"/>
      <c r="O60" s="200">
        <v>-1.7999999225139618E-2</v>
      </c>
      <c r="P60" s="200"/>
      <c r="Q60" s="200"/>
      <c r="R60" s="48">
        <f>-ABS(O60)*TAN(ACOS(S11))</f>
        <v>-8.6155745164079017E-3</v>
      </c>
      <c r="S60" s="48"/>
      <c r="T60" s="170"/>
      <c r="U60" s="198">
        <f>IF(OR(U26=0,AA11=0),0,ABS(1000*W60/(SQRT(3)*U26*AA11)))</f>
        <v>3.6004379999965401</v>
      </c>
      <c r="V60" s="199"/>
      <c r="W60" s="200">
        <v>-3.5999998450279236E-2</v>
      </c>
      <c r="X60" s="200"/>
      <c r="Y60" s="200"/>
      <c r="Z60" s="48">
        <f>-ABS(W60)*TAN(ACOS(AA11))</f>
        <v>-1.7231149032815803E-2</v>
      </c>
      <c r="AA60" s="48"/>
      <c r="AB60" s="170"/>
      <c r="AC60" s="198">
        <f>IF(OR(AC26=0,AI11=0),0,ABS(1000*AE60/(SQRT(3)*AC26*AI11)))</f>
        <v>3.6004379999965401</v>
      </c>
      <c r="AD60" s="199"/>
      <c r="AE60" s="200">
        <v>-3.5999998450279236E-2</v>
      </c>
      <c r="AF60" s="200"/>
      <c r="AG60" s="200"/>
      <c r="AH60" s="48">
        <f>-ABS(AE60)*TAN(ACOS(AI11))</f>
        <v>-1.7231149032815803E-2</v>
      </c>
      <c r="AI60" s="48"/>
      <c r="AJ60" s="170"/>
      <c r="AK60" s="198">
        <f>IF(OR(AK26=0,AQ11=0),0,ABS(1000*AM60/(SQRT(3)*AK26*AQ11)))</f>
        <v>3.6988554396319815</v>
      </c>
      <c r="AL60" s="199"/>
      <c r="AM60" s="200">
        <v>-3.5999998450279236E-2</v>
      </c>
      <c r="AN60" s="200"/>
      <c r="AO60" s="200"/>
      <c r="AP60" s="48">
        <f>-ABS(AM60)*TAN(ACOS(AQ11))</f>
        <v>-1.9626175383422491E-2</v>
      </c>
      <c r="AQ60" s="48"/>
      <c r="AR60" s="170"/>
      <c r="AS60" s="198">
        <f>IF(OR(AS26=0,AY11=0),0,ABS(1000*AU60/(SQRT(3)*AS26*AY11)))</f>
        <v>3.8117313098554924</v>
      </c>
      <c r="AT60" s="199"/>
      <c r="AU60" s="200">
        <v>-3.5999998450279236E-2</v>
      </c>
      <c r="AV60" s="200"/>
      <c r="AW60" s="200"/>
      <c r="AX60" s="48">
        <f>-ABS(AU60)*TAN(ACOS(AY11))</f>
        <v>-2.2121482895092189E-2</v>
      </c>
      <c r="AY60" s="48"/>
      <c r="AZ60" s="170"/>
    </row>
    <row r="61" spans="1:52" ht="13.5" thickBot="1" x14ac:dyDescent="0.25">
      <c r="A61" s="171" t="s">
        <v>43</v>
      </c>
      <c r="B61" s="172"/>
      <c r="C61" s="172"/>
      <c r="D61" s="172"/>
      <c r="E61" s="173"/>
      <c r="F61" s="173"/>
      <c r="G61" s="173"/>
      <c r="H61" s="173"/>
      <c r="I61" s="173"/>
      <c r="J61" s="173"/>
      <c r="K61" s="173"/>
      <c r="L61" s="174"/>
      <c r="M61" s="84"/>
      <c r="N61" s="175"/>
      <c r="O61" s="82">
        <f>SUM(O53:Q60)</f>
        <v>0.6619999036192894</v>
      </c>
      <c r="P61" s="82"/>
      <c r="Q61" s="82"/>
      <c r="R61" s="82">
        <f>SUM(R53:T60)</f>
        <v>0.31092260799661453</v>
      </c>
      <c r="S61" s="82"/>
      <c r="T61" s="176"/>
      <c r="U61" s="84"/>
      <c r="V61" s="175"/>
      <c r="W61" s="82">
        <f>SUM(W53:Y60)</f>
        <v>0.8179999440908432</v>
      </c>
      <c r="X61" s="82"/>
      <c r="Y61" s="82"/>
      <c r="Z61" s="82">
        <f>SUM(Z53:AB60)</f>
        <v>0.38559094305788472</v>
      </c>
      <c r="AA61" s="82"/>
      <c r="AB61" s="176"/>
      <c r="AC61" s="84"/>
      <c r="AD61" s="175"/>
      <c r="AE61" s="82">
        <f>SUM(AE53:AG60)</f>
        <v>-0.23600014299154282</v>
      </c>
      <c r="AF61" s="82"/>
      <c r="AG61" s="82"/>
      <c r="AH61" s="82">
        <f>SUM(AH53:AJ60)</f>
        <v>-0.11889887257921991</v>
      </c>
      <c r="AI61" s="82"/>
      <c r="AJ61" s="176"/>
      <c r="AK61" s="84"/>
      <c r="AL61" s="175"/>
      <c r="AM61" s="82">
        <f>SUM(AM53:AO60)</f>
        <v>0.51400033757090569</v>
      </c>
      <c r="AN61" s="82"/>
      <c r="AO61" s="82"/>
      <c r="AP61" s="82">
        <f>SUM(AP53:AR60)</f>
        <v>0.293462861241507</v>
      </c>
      <c r="AQ61" s="82"/>
      <c r="AR61" s="176"/>
      <c r="AS61" s="84"/>
      <c r="AT61" s="175"/>
      <c r="AU61" s="82">
        <f>SUM(AU53:AW60)</f>
        <v>0.31000057607889175</v>
      </c>
      <c r="AV61" s="82"/>
      <c r="AW61" s="82"/>
      <c r="AX61" s="82">
        <f>SUM(AX53:AZ60)</f>
        <v>0.19082317569693652</v>
      </c>
      <c r="AY61" s="82"/>
      <c r="AZ61" s="176"/>
    </row>
    <row r="62" spans="1:52" x14ac:dyDescent="0.2">
      <c r="A62" s="156" t="s">
        <v>195</v>
      </c>
      <c r="B62" s="157"/>
      <c r="C62" s="157"/>
      <c r="D62" s="157"/>
      <c r="E62" s="158"/>
      <c r="F62" s="158"/>
      <c r="G62" s="158"/>
      <c r="H62" s="158"/>
      <c r="I62" s="158"/>
      <c r="J62" s="158"/>
      <c r="K62" s="158"/>
      <c r="L62" s="159"/>
      <c r="M62" s="160"/>
      <c r="N62" s="161"/>
      <c r="O62" s="162"/>
      <c r="P62" s="162"/>
      <c r="Q62" s="162"/>
      <c r="R62" s="162"/>
      <c r="S62" s="162"/>
      <c r="T62" s="163"/>
      <c r="U62" s="160"/>
      <c r="V62" s="161"/>
      <c r="W62" s="162"/>
      <c r="X62" s="162"/>
      <c r="Y62" s="162"/>
      <c r="Z62" s="162"/>
      <c r="AA62" s="162"/>
      <c r="AB62" s="163"/>
      <c r="AC62" s="160"/>
      <c r="AD62" s="161"/>
      <c r="AE62" s="162"/>
      <c r="AF62" s="162"/>
      <c r="AG62" s="162"/>
      <c r="AH62" s="162"/>
      <c r="AI62" s="162"/>
      <c r="AJ62" s="163"/>
      <c r="AK62" s="160"/>
      <c r="AL62" s="161"/>
      <c r="AM62" s="162"/>
      <c r="AN62" s="162"/>
      <c r="AO62" s="162"/>
      <c r="AP62" s="162"/>
      <c r="AQ62" s="162"/>
      <c r="AR62" s="163"/>
      <c r="AS62" s="160"/>
      <c r="AT62" s="161"/>
      <c r="AU62" s="162"/>
      <c r="AV62" s="162"/>
      <c r="AW62" s="162"/>
      <c r="AX62" s="162"/>
      <c r="AY62" s="162"/>
      <c r="AZ62" s="163"/>
    </row>
    <row r="63" spans="1:52" x14ac:dyDescent="0.2">
      <c r="A63" s="168" t="s">
        <v>425</v>
      </c>
      <c r="B63" s="169"/>
      <c r="C63" s="169"/>
      <c r="D63" s="169"/>
      <c r="E63" s="17"/>
      <c r="F63" s="17"/>
      <c r="G63" s="17"/>
      <c r="H63" s="17"/>
      <c r="I63" s="17"/>
      <c r="J63" s="17"/>
      <c r="K63" s="17"/>
      <c r="L63" s="3"/>
      <c r="M63" s="166">
        <f>M8</f>
        <v>60</v>
      </c>
      <c r="N63" s="167"/>
      <c r="O63" s="164">
        <f>O8</f>
        <v>0.60000002384185791</v>
      </c>
      <c r="P63" s="164"/>
      <c r="Q63" s="164"/>
      <c r="R63" s="164">
        <f>Q8</f>
        <v>0.3103223668860654</v>
      </c>
      <c r="S63" s="164"/>
      <c r="T63" s="165"/>
      <c r="U63" s="166">
        <f>U8</f>
        <v>60</v>
      </c>
      <c r="V63" s="167"/>
      <c r="W63" s="164">
        <f>W8</f>
        <v>0.60000002384185791</v>
      </c>
      <c r="X63" s="164"/>
      <c r="Y63" s="164"/>
      <c r="Z63" s="164">
        <f>Y8</f>
        <v>0.28699823095859611</v>
      </c>
      <c r="AA63" s="164"/>
      <c r="AB63" s="165"/>
      <c r="AC63" s="166">
        <f>AC8</f>
        <v>60</v>
      </c>
      <c r="AD63" s="167"/>
      <c r="AE63" s="164">
        <f>AE8</f>
        <v>0.60000002384185791</v>
      </c>
      <c r="AF63" s="164"/>
      <c r="AG63" s="164"/>
      <c r="AH63" s="164">
        <f>AG8</f>
        <v>0.28699823095859611</v>
      </c>
      <c r="AI63" s="164"/>
      <c r="AJ63" s="165"/>
      <c r="AK63" s="166">
        <f>AK8</f>
        <v>60</v>
      </c>
      <c r="AL63" s="167"/>
      <c r="AM63" s="164">
        <f>AM8</f>
        <v>0.60000002384185791</v>
      </c>
      <c r="AN63" s="164"/>
      <c r="AO63" s="164"/>
      <c r="AP63" s="164">
        <f>AO8</f>
        <v>0.28699823095859611</v>
      </c>
      <c r="AQ63" s="164"/>
      <c r="AR63" s="165"/>
      <c r="AS63" s="166">
        <f>AS8</f>
        <v>60</v>
      </c>
      <c r="AT63" s="167"/>
      <c r="AU63" s="164">
        <f>AU8</f>
        <v>0.60000002384185791</v>
      </c>
      <c r="AV63" s="164"/>
      <c r="AW63" s="164"/>
      <c r="AX63" s="164">
        <f>AW8</f>
        <v>0.28699823095859611</v>
      </c>
      <c r="AY63" s="164"/>
      <c r="AZ63" s="165"/>
    </row>
    <row r="64" spans="1:52" x14ac:dyDescent="0.2">
      <c r="A64" s="168" t="s">
        <v>426</v>
      </c>
      <c r="B64" s="169"/>
      <c r="C64" s="169"/>
      <c r="D64" s="169"/>
      <c r="E64" s="17"/>
      <c r="F64" s="17"/>
      <c r="G64" s="17"/>
      <c r="H64" s="17"/>
      <c r="I64" s="17"/>
      <c r="J64" s="17"/>
      <c r="K64" s="17"/>
      <c r="L64" s="3"/>
      <c r="M64" s="198">
        <f>IF(OR(M27=0,S8=0),0,ABS(1000*O64/(SQRT(3)*M27*S8)))</f>
        <v>3.6009370748605036</v>
      </c>
      <c r="N64" s="199"/>
      <c r="O64" s="200">
        <v>-3.5999998450279236E-2</v>
      </c>
      <c r="P64" s="200"/>
      <c r="Q64" s="200"/>
      <c r="R64" s="48">
        <f>-ABS(O64)*TAN(ACOS(S8))</f>
        <v>-1.8642301290289806E-2</v>
      </c>
      <c r="S64" s="48"/>
      <c r="T64" s="170"/>
      <c r="U64" s="198">
        <f>IF(OR(U27=0,AA8=0),0,ABS(1000*W64/(SQRT(3)*U27*AA8)))</f>
        <v>3.6004379999965401</v>
      </c>
      <c r="V64" s="199"/>
      <c r="W64" s="200">
        <v>-3.5999998450279236E-2</v>
      </c>
      <c r="X64" s="200"/>
      <c r="Y64" s="200"/>
      <c r="Z64" s="48">
        <f>-ABS(W64)*TAN(ACOS(AA8))</f>
        <v>-1.7231149032815803E-2</v>
      </c>
      <c r="AA64" s="48"/>
      <c r="AB64" s="170"/>
      <c r="AC64" s="198">
        <f>IF(OR(AC27=0,AI8=0),0,ABS(1000*AE64/(SQRT(3)*AC27*AI8)))</f>
        <v>5.4006573725691807</v>
      </c>
      <c r="AD64" s="199"/>
      <c r="AE64" s="200">
        <v>-5.4000001400709152E-2</v>
      </c>
      <c r="AF64" s="200"/>
      <c r="AG64" s="200"/>
      <c r="AH64" s="48">
        <f>-ABS(AE64)*TAN(ACOS(AI8))</f>
        <v>-2.5846725332308012E-2</v>
      </c>
      <c r="AI64" s="48"/>
      <c r="AJ64" s="170"/>
      <c r="AK64" s="198">
        <f>IF(OR(AK27=0,AQ8=0),0,ABS(1000*AM64/(SQRT(3)*AK27*AQ8)))</f>
        <v>3.6004379999965401</v>
      </c>
      <c r="AL64" s="199"/>
      <c r="AM64" s="200">
        <v>-3.5999998450279236E-2</v>
      </c>
      <c r="AN64" s="200"/>
      <c r="AO64" s="200"/>
      <c r="AP64" s="48">
        <f>-ABS(AM64)*TAN(ACOS(AQ8))</f>
        <v>-1.7231149032815803E-2</v>
      </c>
      <c r="AQ64" s="48"/>
      <c r="AR64" s="170"/>
      <c r="AS64" s="198">
        <f>IF(OR(AS27=0,AY8=0),0,ABS(1000*AU64/(SQRT(3)*AS27*AY8)))</f>
        <v>3.6004379999965401</v>
      </c>
      <c r="AT64" s="199"/>
      <c r="AU64" s="200">
        <v>-3.5999998450279236E-2</v>
      </c>
      <c r="AV64" s="200"/>
      <c r="AW64" s="200"/>
      <c r="AX64" s="48">
        <f>-ABS(AU64)*TAN(ACOS(AY8))</f>
        <v>-1.7231149032815803E-2</v>
      </c>
      <c r="AY64" s="48"/>
      <c r="AZ64" s="170"/>
    </row>
    <row r="65" spans="1:52" x14ac:dyDescent="0.2">
      <c r="A65" s="168" t="s">
        <v>427</v>
      </c>
      <c r="B65" s="169"/>
      <c r="C65" s="169"/>
      <c r="D65" s="169"/>
      <c r="E65" s="17"/>
      <c r="F65" s="17"/>
      <c r="G65" s="17"/>
      <c r="H65" s="17"/>
      <c r="I65" s="17"/>
      <c r="J65" s="17"/>
      <c r="K65" s="17"/>
      <c r="L65" s="3"/>
      <c r="M65" s="198">
        <f>IF(OR(M27=0,S8=0),0,ABS(1000*O65/(SQRT(3)*M27*S8)))</f>
        <v>28.807496598884029</v>
      </c>
      <c r="N65" s="199"/>
      <c r="O65" s="200">
        <v>-0.28799998760223389</v>
      </c>
      <c r="P65" s="200"/>
      <c r="Q65" s="200"/>
      <c r="R65" s="48">
        <f>-ABS(O65)*TAN(ACOS(S8))</f>
        <v>-0.14913841032231845</v>
      </c>
      <c r="S65" s="48"/>
      <c r="T65" s="170"/>
      <c r="U65" s="198">
        <f>IF(OR(U27=0,AA8=0),0,ABS(1000*W65/(SQRT(3)*U27*AA8)))</f>
        <v>28.803503999972321</v>
      </c>
      <c r="V65" s="199"/>
      <c r="W65" s="200">
        <v>-0.28799998760223389</v>
      </c>
      <c r="X65" s="200"/>
      <c r="Y65" s="200"/>
      <c r="Z65" s="48">
        <f>-ABS(W65)*TAN(ACOS(AA8))</f>
        <v>-0.13784919226252643</v>
      </c>
      <c r="AA65" s="48"/>
      <c r="AB65" s="170"/>
      <c r="AC65" s="198">
        <f>IF(OR(AC27=0,AI8=0),0,ABS(1000*AE65/(SQRT(3)*AC27*AI8)))</f>
        <v>28.803503999972321</v>
      </c>
      <c r="AD65" s="199"/>
      <c r="AE65" s="200">
        <v>-0.28799998760223389</v>
      </c>
      <c r="AF65" s="200"/>
      <c r="AG65" s="200"/>
      <c r="AH65" s="48">
        <f>-ABS(AE65)*TAN(ACOS(AI8))</f>
        <v>-0.13784919226252643</v>
      </c>
      <c r="AI65" s="48"/>
      <c r="AJ65" s="170"/>
      <c r="AK65" s="198">
        <f>IF(OR(AK27=0,AQ8=0),0,ABS(1000*AM65/(SQRT(3)*AK27*AQ8)))</f>
        <v>27.003287235420274</v>
      </c>
      <c r="AL65" s="199"/>
      <c r="AM65" s="200">
        <v>-0.27000001072883606</v>
      </c>
      <c r="AN65" s="200"/>
      <c r="AO65" s="200"/>
      <c r="AP65" s="48">
        <f>-ABS(AM65)*TAN(ACOS(AQ8))</f>
        <v>-0.12923362844462438</v>
      </c>
      <c r="AQ65" s="48"/>
      <c r="AR65" s="170"/>
      <c r="AS65" s="198">
        <f>IF(OR(AS27=0,AY8=0),0,ABS(1000*AU65/(SQRT(3)*AS27*AY8)))</f>
        <v>27.003287235420274</v>
      </c>
      <c r="AT65" s="199"/>
      <c r="AU65" s="200">
        <v>-0.27000001072883606</v>
      </c>
      <c r="AV65" s="200"/>
      <c r="AW65" s="200"/>
      <c r="AX65" s="48">
        <f>-ABS(AU65)*TAN(ACOS(AY8))</f>
        <v>-0.12923362844462438</v>
      </c>
      <c r="AY65" s="48"/>
      <c r="AZ65" s="170"/>
    </row>
    <row r="66" spans="1:52" x14ac:dyDescent="0.2">
      <c r="A66" s="168" t="s">
        <v>428</v>
      </c>
      <c r="B66" s="169"/>
      <c r="C66" s="169"/>
      <c r="D66" s="169"/>
      <c r="E66" s="17"/>
      <c r="F66" s="17"/>
      <c r="G66" s="17"/>
      <c r="H66" s="17"/>
      <c r="I66" s="17"/>
      <c r="J66" s="17"/>
      <c r="K66" s="17"/>
      <c r="L66" s="3"/>
      <c r="M66" s="198">
        <f>IF(OR(M27=0,S8=0),0,ABS(1000*O66/(SQRT(3)*M27*S8)))</f>
        <v>7.2018741497210073</v>
      </c>
      <c r="N66" s="199"/>
      <c r="O66" s="200">
        <v>-7.1999996900558472E-2</v>
      </c>
      <c r="P66" s="200"/>
      <c r="Q66" s="200"/>
      <c r="R66" s="48">
        <f>-ABS(O66)*TAN(ACOS(S8))</f>
        <v>-3.7284602580579612E-2</v>
      </c>
      <c r="S66" s="48"/>
      <c r="T66" s="170"/>
      <c r="U66" s="198">
        <f>IF(OR(U27=0,AA8=0),0,ABS(1000*W66/(SQRT(3)*U27*AA8)))</f>
        <v>14.401751999986161</v>
      </c>
      <c r="V66" s="199"/>
      <c r="W66" s="200">
        <v>-0.14399999380111694</v>
      </c>
      <c r="X66" s="200"/>
      <c r="Y66" s="200"/>
      <c r="Z66" s="48">
        <f>-ABS(W66)*TAN(ACOS(AA8))</f>
        <v>-6.8924596131263213E-2</v>
      </c>
      <c r="AA66" s="48"/>
      <c r="AB66" s="170"/>
      <c r="AC66" s="198">
        <f>IF(OR(AC27=0,AI8=0),0,ABS(1000*AE66/(SQRT(3)*AC27*AI8)))</f>
        <v>14.401751999986161</v>
      </c>
      <c r="AD66" s="199"/>
      <c r="AE66" s="200">
        <v>-0.14399999380111694</v>
      </c>
      <c r="AF66" s="200"/>
      <c r="AG66" s="200"/>
      <c r="AH66" s="48">
        <f>-ABS(AE66)*TAN(ACOS(AI8))</f>
        <v>-6.8924596131263213E-2</v>
      </c>
      <c r="AI66" s="48"/>
      <c r="AJ66" s="170"/>
      <c r="AK66" s="198">
        <f>IF(OR(AK27=0,AQ8=0),0,ABS(1000*AM66/(SQRT(3)*AK27*AQ8)))</f>
        <v>7.2008759999930803</v>
      </c>
      <c r="AL66" s="199"/>
      <c r="AM66" s="200">
        <v>-7.1999996900558472E-2</v>
      </c>
      <c r="AN66" s="200"/>
      <c r="AO66" s="200"/>
      <c r="AP66" s="48">
        <f>-ABS(AM66)*TAN(ACOS(AQ8))</f>
        <v>-3.4462298065631607E-2</v>
      </c>
      <c r="AQ66" s="48"/>
      <c r="AR66" s="170"/>
      <c r="AS66" s="198">
        <f>IF(OR(AS27=0,AY8=0),0,ABS(1000*AU66/(SQRT(3)*AS27*AY8)))</f>
        <v>14.401751999986161</v>
      </c>
      <c r="AT66" s="199"/>
      <c r="AU66" s="200">
        <v>-0.14399999380111694</v>
      </c>
      <c r="AV66" s="200"/>
      <c r="AW66" s="200"/>
      <c r="AX66" s="48">
        <f>-ABS(AU66)*TAN(ACOS(AY8))</f>
        <v>-6.8924596131263213E-2</v>
      </c>
      <c r="AY66" s="48"/>
      <c r="AZ66" s="170"/>
    </row>
    <row r="67" spans="1:52" x14ac:dyDescent="0.2">
      <c r="A67" s="168" t="s">
        <v>429</v>
      </c>
      <c r="B67" s="169"/>
      <c r="C67" s="169"/>
      <c r="D67" s="169"/>
      <c r="E67" s="17"/>
      <c r="F67" s="17"/>
      <c r="G67" s="17"/>
      <c r="H67" s="17"/>
      <c r="I67" s="17"/>
      <c r="J67" s="17"/>
      <c r="K67" s="17"/>
      <c r="L67" s="3"/>
      <c r="M67" s="198">
        <f>IF(OR(M27=0,S8=0),0,ABS(1000*O67/(SQRT(3)*M27*S8)))</f>
        <v>0</v>
      </c>
      <c r="N67" s="199"/>
      <c r="O67" s="200">
        <v>0</v>
      </c>
      <c r="P67" s="200"/>
      <c r="Q67" s="200"/>
      <c r="R67" s="48">
        <f>-ABS(O67)*TAN(ACOS(S8))</f>
        <v>0</v>
      </c>
      <c r="S67" s="48"/>
      <c r="T67" s="170"/>
      <c r="U67" s="198">
        <f>IF(OR(U27=0,AA8=0),0,ABS(1000*W67/(SQRT(3)*U27*AA8)))</f>
        <v>0</v>
      </c>
      <c r="V67" s="199"/>
      <c r="W67" s="200">
        <v>0</v>
      </c>
      <c r="X67" s="200"/>
      <c r="Y67" s="200"/>
      <c r="Z67" s="48">
        <f>-ABS(W67)*TAN(ACOS(AA8))</f>
        <v>0</v>
      </c>
      <c r="AA67" s="48"/>
      <c r="AB67" s="170"/>
      <c r="AC67" s="198">
        <f>IF(OR(AC27=0,AI8=0),0,ABS(1000*AE67/(SQRT(3)*AC27*AI8)))</f>
        <v>0</v>
      </c>
      <c r="AD67" s="199"/>
      <c r="AE67" s="200">
        <v>0</v>
      </c>
      <c r="AF67" s="200"/>
      <c r="AG67" s="200"/>
      <c r="AH67" s="48">
        <f>-ABS(AE67)*TAN(ACOS(AI8))</f>
        <v>0</v>
      </c>
      <c r="AI67" s="48"/>
      <c r="AJ67" s="170"/>
      <c r="AK67" s="198">
        <f>IF(OR(AK27=0,AQ8=0),0,ABS(1000*AM67/(SQRT(3)*AK27*AQ8)))</f>
        <v>0</v>
      </c>
      <c r="AL67" s="199"/>
      <c r="AM67" s="200">
        <v>0</v>
      </c>
      <c r="AN67" s="200"/>
      <c r="AO67" s="200"/>
      <c r="AP67" s="48">
        <f>-ABS(AM67)*TAN(ACOS(AQ8))</f>
        <v>0</v>
      </c>
      <c r="AQ67" s="48"/>
      <c r="AR67" s="170"/>
      <c r="AS67" s="198">
        <f>IF(OR(AS27=0,AY8=0),0,ABS(1000*AU67/(SQRT(3)*AS27*AY8)))</f>
        <v>0</v>
      </c>
      <c r="AT67" s="199"/>
      <c r="AU67" s="200">
        <v>0</v>
      </c>
      <c r="AV67" s="200"/>
      <c r="AW67" s="200"/>
      <c r="AX67" s="48">
        <f>-ABS(AU67)*TAN(ACOS(AY8))</f>
        <v>0</v>
      </c>
      <c r="AY67" s="48"/>
      <c r="AZ67" s="170"/>
    </row>
    <row r="68" spans="1:52" x14ac:dyDescent="0.2">
      <c r="A68" s="168" t="s">
        <v>430</v>
      </c>
      <c r="B68" s="169"/>
      <c r="C68" s="169"/>
      <c r="D68" s="169"/>
      <c r="E68" s="17">
        <v>46.7</v>
      </c>
      <c r="F68" s="17">
        <v>0.5</v>
      </c>
      <c r="G68" s="17">
        <v>48.7</v>
      </c>
      <c r="H68" s="17">
        <v>70</v>
      </c>
      <c r="I68" s="17"/>
      <c r="J68" s="17"/>
      <c r="K68" s="17"/>
      <c r="L68" s="3"/>
      <c r="M68" s="198">
        <f>IF(OR(M27=0,S8=0),0,ABS(1000*O68/(SQRT(3)*M27*S8)))</f>
        <v>0</v>
      </c>
      <c r="N68" s="199"/>
      <c r="O68" s="200">
        <v>0</v>
      </c>
      <c r="P68" s="200"/>
      <c r="Q68" s="200"/>
      <c r="R68" s="48">
        <f>-ABS(O68)*TAN(ACOS(S8))</f>
        <v>0</v>
      </c>
      <c r="S68" s="48"/>
      <c r="T68" s="170"/>
      <c r="U68" s="198">
        <f>IF(OR(U27=0,AA8=0),0,ABS(1000*W68/(SQRT(3)*U27*AA8)))</f>
        <v>0</v>
      </c>
      <c r="V68" s="199"/>
      <c r="W68" s="200">
        <v>0</v>
      </c>
      <c r="X68" s="200"/>
      <c r="Y68" s="200"/>
      <c r="Z68" s="48">
        <f>-ABS(W68)*TAN(ACOS(AA8))</f>
        <v>0</v>
      </c>
      <c r="AA68" s="48"/>
      <c r="AB68" s="170"/>
      <c r="AC68" s="198">
        <f>IF(OR(AC27=0,AI8=0),0,ABS(1000*AE68/(SQRT(3)*AC27*AI8)))</f>
        <v>0</v>
      </c>
      <c r="AD68" s="199"/>
      <c r="AE68" s="200">
        <v>0</v>
      </c>
      <c r="AF68" s="200"/>
      <c r="AG68" s="200"/>
      <c r="AH68" s="48">
        <f>-ABS(AE68)*TAN(ACOS(AI8))</f>
        <v>0</v>
      </c>
      <c r="AI68" s="48"/>
      <c r="AJ68" s="170"/>
      <c r="AK68" s="198">
        <f>IF(OR(AK27=0,AQ8=0),0,ABS(1000*AM68/(SQRT(3)*AK27*AQ8)))</f>
        <v>0</v>
      </c>
      <c r="AL68" s="199"/>
      <c r="AM68" s="200">
        <v>0</v>
      </c>
      <c r="AN68" s="200"/>
      <c r="AO68" s="200"/>
      <c r="AP68" s="48">
        <f>-ABS(AM68)*TAN(ACOS(AQ8))</f>
        <v>0</v>
      </c>
      <c r="AQ68" s="48"/>
      <c r="AR68" s="170"/>
      <c r="AS68" s="198">
        <f>IF(OR(AS27=0,AY8=0),0,ABS(1000*AU68/(SQRT(3)*AS27*AY8)))</f>
        <v>0</v>
      </c>
      <c r="AT68" s="199"/>
      <c r="AU68" s="200">
        <v>0</v>
      </c>
      <c r="AV68" s="200"/>
      <c r="AW68" s="200"/>
      <c r="AX68" s="48">
        <f>-ABS(AU68)*TAN(ACOS(AY8))</f>
        <v>0</v>
      </c>
      <c r="AY68" s="48"/>
      <c r="AZ68" s="170"/>
    </row>
    <row r="69" spans="1:52" x14ac:dyDescent="0.2">
      <c r="A69" s="168" t="s">
        <v>431</v>
      </c>
      <c r="B69" s="169"/>
      <c r="C69" s="169"/>
      <c r="D69" s="169"/>
      <c r="E69" s="17">
        <v>46.7</v>
      </c>
      <c r="F69" s="17">
        <v>0.5</v>
      </c>
      <c r="G69" s="17">
        <v>48.7</v>
      </c>
      <c r="H69" s="17">
        <v>70</v>
      </c>
      <c r="I69" s="17"/>
      <c r="J69" s="17"/>
      <c r="K69" s="17"/>
      <c r="L69" s="3"/>
      <c r="M69" s="46" t="s">
        <v>96</v>
      </c>
      <c r="N69" s="47"/>
      <c r="O69" s="164">
        <v>0</v>
      </c>
      <c r="P69" s="164"/>
      <c r="Q69" s="164"/>
      <c r="R69" s="164">
        <v>0</v>
      </c>
      <c r="S69" s="164"/>
      <c r="T69" s="165"/>
      <c r="U69" s="46" t="s">
        <v>96</v>
      </c>
      <c r="V69" s="47"/>
      <c r="W69" s="164">
        <v>0</v>
      </c>
      <c r="X69" s="164"/>
      <c r="Y69" s="164"/>
      <c r="Z69" s="164">
        <v>0</v>
      </c>
      <c r="AA69" s="164"/>
      <c r="AB69" s="165"/>
      <c r="AC69" s="46" t="s">
        <v>96</v>
      </c>
      <c r="AD69" s="47"/>
      <c r="AE69" s="164">
        <v>0</v>
      </c>
      <c r="AF69" s="164"/>
      <c r="AG69" s="164"/>
      <c r="AH69" s="164">
        <v>0</v>
      </c>
      <c r="AI69" s="164"/>
      <c r="AJ69" s="165"/>
      <c r="AK69" s="46" t="s">
        <v>96</v>
      </c>
      <c r="AL69" s="47"/>
      <c r="AM69" s="164">
        <v>0</v>
      </c>
      <c r="AN69" s="164"/>
      <c r="AO69" s="164"/>
      <c r="AP69" s="164">
        <v>0</v>
      </c>
      <c r="AQ69" s="164"/>
      <c r="AR69" s="165"/>
      <c r="AS69" s="46" t="s">
        <v>96</v>
      </c>
      <c r="AT69" s="47"/>
      <c r="AU69" s="164">
        <v>0</v>
      </c>
      <c r="AV69" s="164"/>
      <c r="AW69" s="164"/>
      <c r="AX69" s="164">
        <v>0</v>
      </c>
      <c r="AY69" s="164"/>
      <c r="AZ69" s="165"/>
    </row>
    <row r="70" spans="1:52" x14ac:dyDescent="0.2">
      <c r="A70" s="168" t="s">
        <v>432</v>
      </c>
      <c r="B70" s="169"/>
      <c r="C70" s="169"/>
      <c r="D70" s="169"/>
      <c r="E70" s="17">
        <v>46.7</v>
      </c>
      <c r="F70" s="17">
        <v>0.5</v>
      </c>
      <c r="G70" s="17">
        <v>48.7</v>
      </c>
      <c r="H70" s="17">
        <v>70</v>
      </c>
      <c r="I70" s="17"/>
      <c r="J70" s="17"/>
      <c r="K70" s="17"/>
      <c r="L70" s="3"/>
      <c r="M70" s="198">
        <f>IF(OR(M27=0,S8=0),0,ABS(1000*O70/(SQRT(3)*M27*S8)))</f>
        <v>0</v>
      </c>
      <c r="N70" s="199"/>
      <c r="O70" s="200">
        <v>0</v>
      </c>
      <c r="P70" s="200"/>
      <c r="Q70" s="200"/>
      <c r="R70" s="48">
        <f>-ABS(O70)*TAN(ACOS(S8))</f>
        <v>0</v>
      </c>
      <c r="S70" s="48"/>
      <c r="T70" s="170"/>
      <c r="U70" s="198">
        <f>IF(OR(U27=0,AA8=0),0,ABS(1000*W70/(SQRT(3)*U27*AA8)))</f>
        <v>0</v>
      </c>
      <c r="V70" s="199"/>
      <c r="W70" s="200">
        <v>0</v>
      </c>
      <c r="X70" s="200"/>
      <c r="Y70" s="200"/>
      <c r="Z70" s="48">
        <f>-ABS(W70)*TAN(ACOS(AA8))</f>
        <v>0</v>
      </c>
      <c r="AA70" s="48"/>
      <c r="AB70" s="170"/>
      <c r="AC70" s="198">
        <f>IF(OR(AC27=0,AI8=0),0,ABS(1000*AE70/(SQRT(3)*AC27*AI8)))</f>
        <v>0</v>
      </c>
      <c r="AD70" s="199"/>
      <c r="AE70" s="200">
        <v>0</v>
      </c>
      <c r="AF70" s="200"/>
      <c r="AG70" s="200"/>
      <c r="AH70" s="48">
        <f>-ABS(AE70)*TAN(ACOS(AI8))</f>
        <v>0</v>
      </c>
      <c r="AI70" s="48"/>
      <c r="AJ70" s="170"/>
      <c r="AK70" s="198">
        <f>IF(OR(AK27=0,AQ8=0),0,ABS(1000*AM70/(SQRT(3)*AK27*AQ8)))</f>
        <v>0</v>
      </c>
      <c r="AL70" s="199"/>
      <c r="AM70" s="200">
        <v>0</v>
      </c>
      <c r="AN70" s="200"/>
      <c r="AO70" s="200"/>
      <c r="AP70" s="48">
        <f>-ABS(AM70)*TAN(ACOS(AQ8))</f>
        <v>0</v>
      </c>
      <c r="AQ70" s="48"/>
      <c r="AR70" s="170"/>
      <c r="AS70" s="198">
        <f>IF(OR(AS27=0,AY8=0),0,ABS(1000*AU70/(SQRT(3)*AS27*AY8)))</f>
        <v>0</v>
      </c>
      <c r="AT70" s="199"/>
      <c r="AU70" s="200">
        <v>0</v>
      </c>
      <c r="AV70" s="200"/>
      <c r="AW70" s="200"/>
      <c r="AX70" s="48">
        <f>-ABS(AU70)*TAN(ACOS(AY8))</f>
        <v>0</v>
      </c>
      <c r="AY70" s="48"/>
      <c r="AZ70" s="170"/>
    </row>
    <row r="71" spans="1:52" x14ac:dyDescent="0.2">
      <c r="A71" s="168" t="s">
        <v>433</v>
      </c>
      <c r="B71" s="169"/>
      <c r="C71" s="169"/>
      <c r="D71" s="169"/>
      <c r="E71" s="17">
        <v>46.7</v>
      </c>
      <c r="F71" s="17">
        <v>0.5</v>
      </c>
      <c r="G71" s="17">
        <v>48.7</v>
      </c>
      <c r="H71" s="17">
        <v>70</v>
      </c>
      <c r="I71" s="17"/>
      <c r="J71" s="17"/>
      <c r="K71" s="17"/>
      <c r="L71" s="3"/>
      <c r="M71" s="198">
        <f>IF(OR(M27=0,S8=0),0,ABS(1000*O71/(SQRT(3)*M27*S8)))</f>
        <v>11.002863698324889</v>
      </c>
      <c r="N71" s="199"/>
      <c r="O71" s="200">
        <v>-0.10999999940395355</v>
      </c>
      <c r="P71" s="200"/>
      <c r="Q71" s="200"/>
      <c r="R71" s="48">
        <f>-ABS(O71)*TAN(ACOS(S8))</f>
        <v>-5.6962589419341916E-2</v>
      </c>
      <c r="S71" s="48"/>
      <c r="T71" s="170"/>
      <c r="U71" s="198">
        <f>IF(OR(U27=0,AA8=0),0,ABS(1000*W71/(SQRT(3)*U27*AA8)))</f>
        <v>17.002069244054347</v>
      </c>
      <c r="V71" s="199"/>
      <c r="W71" s="200">
        <v>-0.17000000178813934</v>
      </c>
      <c r="X71" s="200"/>
      <c r="Y71" s="200"/>
      <c r="Z71" s="48">
        <f>-ABS(W71)*TAN(ACOS(AA8))</f>
        <v>-8.1369319235836263E-2</v>
      </c>
      <c r="AA71" s="48"/>
      <c r="AB71" s="170"/>
      <c r="AC71" s="198">
        <f>IF(OR(AC27=0,AI8=0),0,ABS(1000*AE71/(SQRT(3)*AC27*AI8)))</f>
        <v>16.001946997828508</v>
      </c>
      <c r="AD71" s="199"/>
      <c r="AE71" s="200">
        <v>-0.15999999642372131</v>
      </c>
      <c r="AF71" s="200"/>
      <c r="AG71" s="200"/>
      <c r="AH71" s="48">
        <f>-ABS(AE71)*TAN(ACOS(AI8))</f>
        <v>-7.6582886175256285E-2</v>
      </c>
      <c r="AI71" s="48"/>
      <c r="AJ71" s="170"/>
      <c r="AK71" s="198">
        <f>IF(OR(AK27=0,AQ8=0),0,ABS(1000*AM71/(SQRT(3)*AK27*AQ8)))</f>
        <v>15.001826241900153</v>
      </c>
      <c r="AL71" s="199"/>
      <c r="AM71" s="200">
        <v>-0.15000000596046448</v>
      </c>
      <c r="AN71" s="200"/>
      <c r="AO71" s="200"/>
      <c r="AP71" s="48">
        <f>-ABS(AM71)*TAN(ACOS(AQ8))</f>
        <v>-7.1796460247013541E-2</v>
      </c>
      <c r="AQ71" s="48"/>
      <c r="AR71" s="170"/>
      <c r="AS71" s="198">
        <f>IF(OR(AS27=0,AY8=0),0,ABS(1000*AU71/(SQRT(3)*AS27*AY8)))</f>
        <v>14.001703995674315</v>
      </c>
      <c r="AT71" s="199"/>
      <c r="AU71" s="200">
        <v>-0.14000000059604645</v>
      </c>
      <c r="AV71" s="200"/>
      <c r="AW71" s="200"/>
      <c r="AX71" s="48">
        <f>-ABS(AU71)*TAN(ACOS(AY8))</f>
        <v>-6.7010027186433563E-2</v>
      </c>
      <c r="AY71" s="48"/>
      <c r="AZ71" s="170"/>
    </row>
    <row r="72" spans="1:52" x14ac:dyDescent="0.2">
      <c r="A72" s="168" t="s">
        <v>434</v>
      </c>
      <c r="B72" s="169"/>
      <c r="C72" s="169"/>
      <c r="D72" s="169"/>
      <c r="E72" s="17"/>
      <c r="F72" s="17"/>
      <c r="G72" s="17"/>
      <c r="H72" s="17"/>
      <c r="I72" s="17"/>
      <c r="J72" s="17"/>
      <c r="K72" s="17">
        <v>49.2</v>
      </c>
      <c r="L72" s="3">
        <v>0.5</v>
      </c>
      <c r="M72" s="198">
        <f>IF(OR(M27=0,S8=0),0,ABS(1000*O72/(SQRT(3)*M27*S8)))</f>
        <v>0</v>
      </c>
      <c r="N72" s="199"/>
      <c r="O72" s="200">
        <v>0</v>
      </c>
      <c r="P72" s="200"/>
      <c r="Q72" s="200"/>
      <c r="R72" s="48">
        <f>-ABS(O72)*TAN(ACOS(S8))</f>
        <v>0</v>
      </c>
      <c r="S72" s="48"/>
      <c r="T72" s="170"/>
      <c r="U72" s="198">
        <f>IF(OR(U27=0,AA8=0),0,ABS(1000*W72/(SQRT(3)*U27*AA8)))</f>
        <v>0</v>
      </c>
      <c r="V72" s="199"/>
      <c r="W72" s="200">
        <v>0</v>
      </c>
      <c r="X72" s="200"/>
      <c r="Y72" s="200"/>
      <c r="Z72" s="48">
        <f>-ABS(W72)*TAN(ACOS(AA8))</f>
        <v>0</v>
      </c>
      <c r="AA72" s="48"/>
      <c r="AB72" s="170"/>
      <c r="AC72" s="198">
        <f>IF(OR(AC27=0,AI8=0),0,ABS(1000*AE72/(SQRT(3)*AC27*AI8)))</f>
        <v>0</v>
      </c>
      <c r="AD72" s="199"/>
      <c r="AE72" s="200">
        <v>0</v>
      </c>
      <c r="AF72" s="200"/>
      <c r="AG72" s="200"/>
      <c r="AH72" s="48">
        <f>-ABS(AE72)*TAN(ACOS(AI8))</f>
        <v>0</v>
      </c>
      <c r="AI72" s="48"/>
      <c r="AJ72" s="170"/>
      <c r="AK72" s="198">
        <f>IF(OR(AK27=0,AQ8=0),0,ABS(1000*AM72/(SQRT(3)*AK27*AQ8)))</f>
        <v>0</v>
      </c>
      <c r="AL72" s="199"/>
      <c r="AM72" s="200">
        <v>0</v>
      </c>
      <c r="AN72" s="200"/>
      <c r="AO72" s="200"/>
      <c r="AP72" s="48">
        <f>-ABS(AM72)*TAN(ACOS(AQ8))</f>
        <v>0</v>
      </c>
      <c r="AQ72" s="48"/>
      <c r="AR72" s="170"/>
      <c r="AS72" s="198">
        <f>IF(OR(AS27=0,AY8=0),0,ABS(1000*AU72/(SQRT(3)*AS27*AY8)))</f>
        <v>0</v>
      </c>
      <c r="AT72" s="199"/>
      <c r="AU72" s="200">
        <v>0</v>
      </c>
      <c r="AV72" s="200"/>
      <c r="AW72" s="200"/>
      <c r="AX72" s="48">
        <f>-ABS(AU72)*TAN(ACOS(AY8))</f>
        <v>0</v>
      </c>
      <c r="AY72" s="48"/>
      <c r="AZ72" s="170"/>
    </row>
    <row r="73" spans="1:52" ht="13.5" thickBot="1" x14ac:dyDescent="0.25">
      <c r="A73" s="171" t="s">
        <v>201</v>
      </c>
      <c r="B73" s="172"/>
      <c r="C73" s="172"/>
      <c r="D73" s="172"/>
      <c r="E73" s="173"/>
      <c r="F73" s="173"/>
      <c r="G73" s="173"/>
      <c r="H73" s="173"/>
      <c r="I73" s="173"/>
      <c r="J73" s="173"/>
      <c r="K73" s="173"/>
      <c r="L73" s="174"/>
      <c r="M73" s="84"/>
      <c r="N73" s="175"/>
      <c r="O73" s="82">
        <f>SUM(O63:Q72)</f>
        <v>9.4000041484832764E-2</v>
      </c>
      <c r="P73" s="82"/>
      <c r="Q73" s="82"/>
      <c r="R73" s="82">
        <f>SUM(R63:T72)</f>
        <v>4.8294463273535607E-2</v>
      </c>
      <c r="S73" s="82"/>
      <c r="T73" s="176"/>
      <c r="U73" s="84"/>
      <c r="V73" s="175"/>
      <c r="W73" s="82">
        <f>SUM(W63:Y72)</f>
        <v>-3.7999957799911499E-2</v>
      </c>
      <c r="X73" s="82"/>
      <c r="Y73" s="82"/>
      <c r="Z73" s="82">
        <f>SUM(Z63:AB72)</f>
        <v>-1.8376025703845597E-2</v>
      </c>
      <c r="AA73" s="82"/>
      <c r="AB73" s="176"/>
      <c r="AC73" s="84"/>
      <c r="AD73" s="175"/>
      <c r="AE73" s="82">
        <f>SUM(AE63:AG72)</f>
        <v>-4.5999955385923386E-2</v>
      </c>
      <c r="AF73" s="82"/>
      <c r="AG73" s="82"/>
      <c r="AH73" s="82">
        <f>SUM(AH63:AJ72)</f>
        <v>-2.2205168942757841E-2</v>
      </c>
      <c r="AI73" s="82"/>
      <c r="AJ73" s="176"/>
      <c r="AK73" s="84"/>
      <c r="AL73" s="175"/>
      <c r="AM73" s="82">
        <f>SUM(AM63:AO72)</f>
        <v>7.2000011801719666E-2</v>
      </c>
      <c r="AN73" s="82"/>
      <c r="AO73" s="82"/>
      <c r="AP73" s="82">
        <f>SUM(AP63:AR72)</f>
        <v>3.4274695168510769E-2</v>
      </c>
      <c r="AQ73" s="82"/>
      <c r="AR73" s="176"/>
      <c r="AS73" s="84"/>
      <c r="AT73" s="175"/>
      <c r="AU73" s="82">
        <f>SUM(AU63:AW72)</f>
        <v>1.0000020265579224E-2</v>
      </c>
      <c r="AV73" s="82"/>
      <c r="AW73" s="82"/>
      <c r="AX73" s="82">
        <f>SUM(AX63:AZ72)</f>
        <v>4.5988301634591472E-3</v>
      </c>
      <c r="AY73" s="82"/>
      <c r="AZ73" s="176"/>
    </row>
    <row r="74" spans="1:52" x14ac:dyDescent="0.2">
      <c r="A74" s="156" t="s">
        <v>202</v>
      </c>
      <c r="B74" s="157"/>
      <c r="C74" s="157"/>
      <c r="D74" s="157"/>
      <c r="E74" s="158"/>
      <c r="F74" s="158"/>
      <c r="G74" s="158"/>
      <c r="H74" s="158"/>
      <c r="I74" s="158"/>
      <c r="J74" s="158"/>
      <c r="K74" s="158"/>
      <c r="L74" s="159"/>
      <c r="M74" s="160"/>
      <c r="N74" s="161"/>
      <c r="O74" s="162"/>
      <c r="P74" s="162"/>
      <c r="Q74" s="162"/>
      <c r="R74" s="162"/>
      <c r="S74" s="162"/>
      <c r="T74" s="163"/>
      <c r="U74" s="160"/>
      <c r="V74" s="161"/>
      <c r="W74" s="162"/>
      <c r="X74" s="162"/>
      <c r="Y74" s="162"/>
      <c r="Z74" s="162"/>
      <c r="AA74" s="162"/>
      <c r="AB74" s="163"/>
      <c r="AC74" s="160"/>
      <c r="AD74" s="161"/>
      <c r="AE74" s="162"/>
      <c r="AF74" s="162"/>
      <c r="AG74" s="162"/>
      <c r="AH74" s="162"/>
      <c r="AI74" s="162"/>
      <c r="AJ74" s="163"/>
      <c r="AK74" s="160"/>
      <c r="AL74" s="161"/>
      <c r="AM74" s="162"/>
      <c r="AN74" s="162"/>
      <c r="AO74" s="162"/>
      <c r="AP74" s="162"/>
      <c r="AQ74" s="162"/>
      <c r="AR74" s="163"/>
      <c r="AS74" s="160"/>
      <c r="AT74" s="161"/>
      <c r="AU74" s="162"/>
      <c r="AV74" s="162"/>
      <c r="AW74" s="162"/>
      <c r="AX74" s="162"/>
      <c r="AY74" s="162"/>
      <c r="AZ74" s="163"/>
    </row>
    <row r="75" spans="1:52" x14ac:dyDescent="0.2">
      <c r="A75" s="168" t="s">
        <v>254</v>
      </c>
      <c r="B75" s="169"/>
      <c r="C75" s="169"/>
      <c r="D75" s="169"/>
      <c r="E75" s="17"/>
      <c r="F75" s="17"/>
      <c r="G75" s="17"/>
      <c r="H75" s="17"/>
      <c r="I75" s="17"/>
      <c r="J75" s="17"/>
      <c r="K75" s="17"/>
      <c r="L75" s="3"/>
      <c r="M75" s="166">
        <f>M12</f>
        <v>15</v>
      </c>
      <c r="N75" s="167"/>
      <c r="O75" s="164">
        <f>O12</f>
        <v>0.15000000596046448</v>
      </c>
      <c r="P75" s="164"/>
      <c r="Q75" s="164"/>
      <c r="R75" s="164">
        <f>Q12</f>
        <v>7.1749557739649028E-2</v>
      </c>
      <c r="S75" s="164"/>
      <c r="T75" s="165"/>
      <c r="U75" s="166">
        <f>U12</f>
        <v>15</v>
      </c>
      <c r="V75" s="167"/>
      <c r="W75" s="164">
        <f>W12</f>
        <v>0.15000000596046448</v>
      </c>
      <c r="X75" s="164"/>
      <c r="Y75" s="164"/>
      <c r="Z75" s="164">
        <f>Y12</f>
        <v>7.1749557739649028E-2</v>
      </c>
      <c r="AA75" s="164"/>
      <c r="AB75" s="165"/>
      <c r="AC75" s="166">
        <f>AC12</f>
        <v>15</v>
      </c>
      <c r="AD75" s="167"/>
      <c r="AE75" s="164">
        <f>AE12</f>
        <v>0.15000000596046448</v>
      </c>
      <c r="AF75" s="164"/>
      <c r="AG75" s="164"/>
      <c r="AH75" s="164">
        <f>AG12</f>
        <v>7.1749557739649028E-2</v>
      </c>
      <c r="AI75" s="164"/>
      <c r="AJ75" s="165"/>
      <c r="AK75" s="166">
        <f>AK12</f>
        <v>15</v>
      </c>
      <c r="AL75" s="167"/>
      <c r="AM75" s="164">
        <f>AM12</f>
        <v>0.15000000596046448</v>
      </c>
      <c r="AN75" s="164"/>
      <c r="AO75" s="164"/>
      <c r="AP75" s="164">
        <f>AO12</f>
        <v>7.1749557739649028E-2</v>
      </c>
      <c r="AQ75" s="164"/>
      <c r="AR75" s="165"/>
      <c r="AS75" s="166">
        <f>AS12</f>
        <v>15</v>
      </c>
      <c r="AT75" s="167"/>
      <c r="AU75" s="164">
        <f>AU12</f>
        <v>0.15000000596046448</v>
      </c>
      <c r="AV75" s="164"/>
      <c r="AW75" s="164"/>
      <c r="AX75" s="164">
        <f>AW12</f>
        <v>6.5503815416055322E-2</v>
      </c>
      <c r="AY75" s="164"/>
      <c r="AZ75" s="165"/>
    </row>
    <row r="76" spans="1:52" x14ac:dyDescent="0.2">
      <c r="A76" s="168" t="s">
        <v>435</v>
      </c>
      <c r="B76" s="169"/>
      <c r="C76" s="169"/>
      <c r="D76" s="169"/>
      <c r="E76" s="17"/>
      <c r="F76" s="17"/>
      <c r="G76" s="17"/>
      <c r="H76" s="17"/>
      <c r="I76" s="17"/>
      <c r="J76" s="17"/>
      <c r="K76" s="17"/>
      <c r="L76" s="3"/>
      <c r="M76" s="198">
        <f>IF(OR(M28=0,S12=0),0,ABS(1000*O76/(SQRT(3)*M28*S12)))</f>
        <v>7.2008759999930803</v>
      </c>
      <c r="N76" s="199"/>
      <c r="O76" s="200">
        <v>-7.1999996900558472E-2</v>
      </c>
      <c r="P76" s="200"/>
      <c r="Q76" s="200"/>
      <c r="R76" s="48">
        <f>-ABS(O76)*TAN(ACOS(S12))</f>
        <v>-3.4462298065631607E-2</v>
      </c>
      <c r="S76" s="48"/>
      <c r="T76" s="170"/>
      <c r="U76" s="198">
        <f>IF(OR(U28=0,AA12=0),0,ABS(1000*W76/(SQRT(3)*U28*AA12)))</f>
        <v>9.0010957451400913</v>
      </c>
      <c r="V76" s="199"/>
      <c r="W76" s="200">
        <v>-9.0000003576278687E-2</v>
      </c>
      <c r="X76" s="200"/>
      <c r="Y76" s="200"/>
      <c r="Z76" s="48">
        <f>-ABS(W76)*TAN(ACOS(AA12))</f>
        <v>-4.3077876148208127E-2</v>
      </c>
      <c r="AA76" s="48"/>
      <c r="AB76" s="170"/>
      <c r="AC76" s="198">
        <f>IF(OR(AC28=0,AI12=0),0,ABS(1000*AE76/(SQRT(3)*AC28*AI12)))</f>
        <v>9.0010957451400913</v>
      </c>
      <c r="AD76" s="199"/>
      <c r="AE76" s="200">
        <v>-9.0000003576278687E-2</v>
      </c>
      <c r="AF76" s="200"/>
      <c r="AG76" s="200"/>
      <c r="AH76" s="48">
        <f>-ABS(AE76)*TAN(ACOS(AI12))</f>
        <v>-4.3077876148208127E-2</v>
      </c>
      <c r="AI76" s="48"/>
      <c r="AJ76" s="170"/>
      <c r="AK76" s="198">
        <f>IF(OR(AK28=0,AQ12=0),0,ABS(1000*AM76/(SQRT(3)*AK28*AQ12)))</f>
        <v>7.2008759999930803</v>
      </c>
      <c r="AL76" s="199"/>
      <c r="AM76" s="200">
        <v>-7.1999996900558472E-2</v>
      </c>
      <c r="AN76" s="200"/>
      <c r="AO76" s="200"/>
      <c r="AP76" s="48">
        <f>-ABS(AM76)*TAN(ACOS(AQ12))</f>
        <v>-3.4462298065631607E-2</v>
      </c>
      <c r="AQ76" s="48"/>
      <c r="AR76" s="170"/>
      <c r="AS76" s="198">
        <f>IF(OR(AS28=0,AY12=0),0,ABS(1000*AU76/(SQRT(3)*AS28*AY12)))</f>
        <v>9.0042151380531532</v>
      </c>
      <c r="AT76" s="199"/>
      <c r="AU76" s="200">
        <v>-9.0000003576278687E-2</v>
      </c>
      <c r="AV76" s="200"/>
      <c r="AW76" s="200"/>
      <c r="AX76" s="48">
        <f>-ABS(AU76)*TAN(ACOS(AY12))</f>
        <v>-3.9417079967391952E-2</v>
      </c>
      <c r="AY76" s="48"/>
      <c r="AZ76" s="170"/>
    </row>
    <row r="77" spans="1:52" x14ac:dyDescent="0.2">
      <c r="A77" s="168" t="s">
        <v>436</v>
      </c>
      <c r="B77" s="169"/>
      <c r="C77" s="169"/>
      <c r="D77" s="169"/>
      <c r="E77" s="17">
        <v>48.7</v>
      </c>
      <c r="F77" s="17">
        <v>0.5</v>
      </c>
      <c r="G77" s="17"/>
      <c r="H77" s="17"/>
      <c r="I77" s="17"/>
      <c r="J77" s="17"/>
      <c r="K77" s="17"/>
      <c r="L77" s="3"/>
      <c r="M77" s="198">
        <f>IF(OR(M28=0,S12=0),0,ABS(1000*O77/(SQRT(3)*M28*S12)))</f>
        <v>1.0001216873642818</v>
      </c>
      <c r="N77" s="199"/>
      <c r="O77" s="200">
        <v>-9.9999997764825821E-3</v>
      </c>
      <c r="P77" s="200"/>
      <c r="Q77" s="200"/>
      <c r="R77" s="48">
        <f>-ABS(O77)*TAN(ACOS(S12))</f>
        <v>-4.7864303859535178E-3</v>
      </c>
      <c r="S77" s="48"/>
      <c r="T77" s="170"/>
      <c r="U77" s="198">
        <f>IF(OR(U28=0,AA12=0),0,ABS(1000*W77/(SQRT(3)*U28*AA12)))</f>
        <v>1.0001216873642818</v>
      </c>
      <c r="V77" s="199"/>
      <c r="W77" s="200">
        <v>-9.9999997764825821E-3</v>
      </c>
      <c r="X77" s="200"/>
      <c r="Y77" s="200"/>
      <c r="Z77" s="48">
        <f>-ABS(W77)*TAN(ACOS(AA12))</f>
        <v>-4.7864303859535178E-3</v>
      </c>
      <c r="AA77" s="48"/>
      <c r="AB77" s="170"/>
      <c r="AC77" s="198">
        <f>IF(OR(AC28=0,AI12=0),0,ABS(1000*AE77/(SQRT(3)*AC28*AI12)))</f>
        <v>1.0001216873642818</v>
      </c>
      <c r="AD77" s="199"/>
      <c r="AE77" s="200">
        <v>-9.9999997764825821E-3</v>
      </c>
      <c r="AF77" s="200"/>
      <c r="AG77" s="200"/>
      <c r="AH77" s="48">
        <f>-ABS(AE77)*TAN(ACOS(AI12))</f>
        <v>-4.7864303859535178E-3</v>
      </c>
      <c r="AI77" s="48"/>
      <c r="AJ77" s="170"/>
      <c r="AK77" s="198">
        <f>IF(OR(AK28=0,AQ12=0),0,ABS(1000*AM77/(SQRT(3)*AK28*AQ12)))</f>
        <v>1.0001216873642818</v>
      </c>
      <c r="AL77" s="199"/>
      <c r="AM77" s="200">
        <v>-9.9999997764825821E-3</v>
      </c>
      <c r="AN77" s="200"/>
      <c r="AO77" s="200"/>
      <c r="AP77" s="48">
        <f>-ABS(AM77)*TAN(ACOS(AQ12))</f>
        <v>-4.7864303859535178E-3</v>
      </c>
      <c r="AQ77" s="48"/>
      <c r="AR77" s="170"/>
      <c r="AS77" s="198">
        <f>IF(OR(AS28=0,AY12=0),0,ABS(1000*AU77/(SQRT(3)*AS28*AY12)))</f>
        <v>1.0004682865553245</v>
      </c>
      <c r="AT77" s="199"/>
      <c r="AU77" s="200">
        <v>-9.9999997764825821E-3</v>
      </c>
      <c r="AV77" s="200"/>
      <c r="AW77" s="200"/>
      <c r="AX77" s="48">
        <f>-ABS(AU77)*TAN(ACOS(AY12))</f>
        <v>-4.3796752800064022E-3</v>
      </c>
      <c r="AY77" s="48"/>
      <c r="AZ77" s="170"/>
    </row>
    <row r="78" spans="1:52" x14ac:dyDescent="0.2">
      <c r="A78" s="168" t="s">
        <v>437</v>
      </c>
      <c r="B78" s="169"/>
      <c r="C78" s="169"/>
      <c r="D78" s="169"/>
      <c r="E78" s="17"/>
      <c r="F78" s="17"/>
      <c r="G78" s="17"/>
      <c r="H78" s="17"/>
      <c r="I78" s="17"/>
      <c r="J78" s="17"/>
      <c r="K78" s="17"/>
      <c r="L78" s="3"/>
      <c r="M78" s="198">
        <f>IF(OR(M28=0,S12=0),0,ABS(1000*O78/(SQRT(3)*M28*S12)))</f>
        <v>3.6004379999965401</v>
      </c>
      <c r="N78" s="199"/>
      <c r="O78" s="200">
        <v>-3.5999998450279236E-2</v>
      </c>
      <c r="P78" s="200"/>
      <c r="Q78" s="200"/>
      <c r="R78" s="48">
        <f>-ABS(O78)*TAN(ACOS(S12))</f>
        <v>-1.7231149032815803E-2</v>
      </c>
      <c r="S78" s="48"/>
      <c r="T78" s="170"/>
      <c r="U78" s="198">
        <f>IF(OR(U28=0,AA12=0),0,ABS(1000*W78/(SQRT(3)*U28*AA12)))</f>
        <v>3.6004379999965401</v>
      </c>
      <c r="V78" s="199"/>
      <c r="W78" s="200">
        <v>-3.5999998450279236E-2</v>
      </c>
      <c r="X78" s="200"/>
      <c r="Y78" s="200"/>
      <c r="Z78" s="48">
        <f>-ABS(W78)*TAN(ACOS(AA12))</f>
        <v>-1.7231149032815803E-2</v>
      </c>
      <c r="AA78" s="48"/>
      <c r="AB78" s="170"/>
      <c r="AC78" s="198">
        <f>IF(OR(AC28=0,AI12=0),0,ABS(1000*AE78/(SQRT(3)*AC28*AI12)))</f>
        <v>3.6004379999965401</v>
      </c>
      <c r="AD78" s="199"/>
      <c r="AE78" s="200">
        <v>-3.5999998450279236E-2</v>
      </c>
      <c r="AF78" s="200"/>
      <c r="AG78" s="200"/>
      <c r="AH78" s="48">
        <f>-ABS(AE78)*TAN(ACOS(AI12))</f>
        <v>-1.7231149032815803E-2</v>
      </c>
      <c r="AI78" s="48"/>
      <c r="AJ78" s="170"/>
      <c r="AK78" s="198">
        <f>IF(OR(AK28=0,AQ12=0),0,ABS(1000*AM78/(SQRT(3)*AK28*AQ12)))</f>
        <v>3.6004379999965401</v>
      </c>
      <c r="AL78" s="199"/>
      <c r="AM78" s="200">
        <v>-3.5999998450279236E-2</v>
      </c>
      <c r="AN78" s="200"/>
      <c r="AO78" s="200"/>
      <c r="AP78" s="48">
        <f>-ABS(AM78)*TAN(ACOS(AQ12))</f>
        <v>-1.7231149032815803E-2</v>
      </c>
      <c r="AQ78" s="48"/>
      <c r="AR78" s="170"/>
      <c r="AS78" s="198">
        <f>IF(OR(AS28=0,AY12=0),0,ABS(1000*AU78/(SQRT(3)*AS28*AY12)))</f>
        <v>3.6016857570584704</v>
      </c>
      <c r="AT78" s="199"/>
      <c r="AU78" s="200">
        <v>-3.5999998450279236E-2</v>
      </c>
      <c r="AV78" s="200"/>
      <c r="AW78" s="200"/>
      <c r="AX78" s="48">
        <f>-ABS(AU78)*TAN(ACOS(AY12))</f>
        <v>-1.5766830681711804E-2</v>
      </c>
      <c r="AY78" s="48"/>
      <c r="AZ78" s="170"/>
    </row>
    <row r="79" spans="1:52" x14ac:dyDescent="0.2">
      <c r="A79" s="168" t="s">
        <v>438</v>
      </c>
      <c r="B79" s="169"/>
      <c r="C79" s="169"/>
      <c r="D79" s="169"/>
      <c r="E79" s="17"/>
      <c r="F79" s="17"/>
      <c r="G79" s="17"/>
      <c r="H79" s="17"/>
      <c r="I79" s="17"/>
      <c r="J79" s="17"/>
      <c r="K79" s="17"/>
      <c r="L79" s="3"/>
      <c r="M79" s="198">
        <f>IF(OR(M28=0,S12=0),0,ABS(1000*O79/(SQRT(3)*M28*S12)))</f>
        <v>0</v>
      </c>
      <c r="N79" s="199"/>
      <c r="O79" s="200">
        <v>0</v>
      </c>
      <c r="P79" s="200"/>
      <c r="Q79" s="200"/>
      <c r="R79" s="48">
        <f>-ABS(O79)*TAN(ACOS(S12))</f>
        <v>0</v>
      </c>
      <c r="S79" s="48"/>
      <c r="T79" s="170"/>
      <c r="U79" s="198">
        <f>IF(OR(U28=0,AA12=0),0,ABS(1000*W79/(SQRT(3)*U28*AA12)))</f>
        <v>0</v>
      </c>
      <c r="V79" s="199"/>
      <c r="W79" s="200">
        <v>0</v>
      </c>
      <c r="X79" s="200"/>
      <c r="Y79" s="200"/>
      <c r="Z79" s="48">
        <f>-ABS(W79)*TAN(ACOS(AA12))</f>
        <v>0</v>
      </c>
      <c r="AA79" s="48"/>
      <c r="AB79" s="170"/>
      <c r="AC79" s="198">
        <f>IF(OR(AC28=0,AI12=0),0,ABS(1000*AE79/(SQRT(3)*AC28*AI12)))</f>
        <v>0</v>
      </c>
      <c r="AD79" s="199"/>
      <c r="AE79" s="200">
        <v>0</v>
      </c>
      <c r="AF79" s="200"/>
      <c r="AG79" s="200"/>
      <c r="AH79" s="48">
        <f>-ABS(AE79)*TAN(ACOS(AI12))</f>
        <v>0</v>
      </c>
      <c r="AI79" s="48"/>
      <c r="AJ79" s="170"/>
      <c r="AK79" s="198">
        <f>IF(OR(AK28=0,AQ12=0),0,ABS(1000*AM79/(SQRT(3)*AK28*AQ12)))</f>
        <v>0</v>
      </c>
      <c r="AL79" s="199"/>
      <c r="AM79" s="200">
        <v>0</v>
      </c>
      <c r="AN79" s="200"/>
      <c r="AO79" s="200"/>
      <c r="AP79" s="48">
        <f>-ABS(AM79)*TAN(ACOS(AQ12))</f>
        <v>0</v>
      </c>
      <c r="AQ79" s="48"/>
      <c r="AR79" s="170"/>
      <c r="AS79" s="198">
        <f>IF(OR(AS28=0,AY12=0),0,ABS(1000*AU79/(SQRT(3)*AS28*AY12)))</f>
        <v>0</v>
      </c>
      <c r="AT79" s="199"/>
      <c r="AU79" s="200">
        <v>0</v>
      </c>
      <c r="AV79" s="200"/>
      <c r="AW79" s="200"/>
      <c r="AX79" s="48">
        <f>-ABS(AU79)*TAN(ACOS(AY12))</f>
        <v>0</v>
      </c>
      <c r="AY79" s="48"/>
      <c r="AZ79" s="170"/>
    </row>
    <row r="80" spans="1:52" x14ac:dyDescent="0.2">
      <c r="A80" s="168" t="s">
        <v>439</v>
      </c>
      <c r="B80" s="169"/>
      <c r="C80" s="169"/>
      <c r="D80" s="169"/>
      <c r="E80" s="17"/>
      <c r="F80" s="17"/>
      <c r="G80" s="17"/>
      <c r="H80" s="17"/>
      <c r="I80" s="17"/>
      <c r="J80" s="17"/>
      <c r="K80" s="17"/>
      <c r="L80" s="3"/>
      <c r="M80" s="198">
        <f>IF(OR(M28=0,S12=0),0,ABS(1000*O80/(SQRT(3)*M28*S12)))</f>
        <v>0</v>
      </c>
      <c r="N80" s="199"/>
      <c r="O80" s="200">
        <v>0</v>
      </c>
      <c r="P80" s="200"/>
      <c r="Q80" s="200"/>
      <c r="R80" s="48">
        <f>-ABS(O80)*TAN(ACOS(S12))</f>
        <v>0</v>
      </c>
      <c r="S80" s="48"/>
      <c r="T80" s="170"/>
      <c r="U80" s="198">
        <f>IF(OR(U28=0,AA12=0),0,ABS(1000*W80/(SQRT(3)*U28*AA12)))</f>
        <v>0</v>
      </c>
      <c r="V80" s="199"/>
      <c r="W80" s="200">
        <v>0</v>
      </c>
      <c r="X80" s="200"/>
      <c r="Y80" s="200"/>
      <c r="Z80" s="48">
        <f>-ABS(W80)*TAN(ACOS(AA12))</f>
        <v>0</v>
      </c>
      <c r="AA80" s="48"/>
      <c r="AB80" s="170"/>
      <c r="AC80" s="198">
        <f>IF(OR(AC28=0,AI12=0),0,ABS(1000*AE80/(SQRT(3)*AC28*AI12)))</f>
        <v>0</v>
      </c>
      <c r="AD80" s="199"/>
      <c r="AE80" s="200">
        <v>0</v>
      </c>
      <c r="AF80" s="200"/>
      <c r="AG80" s="200"/>
      <c r="AH80" s="48">
        <f>-ABS(AE80)*TAN(ACOS(AI12))</f>
        <v>0</v>
      </c>
      <c r="AI80" s="48"/>
      <c r="AJ80" s="170"/>
      <c r="AK80" s="198">
        <f>IF(OR(AK28=0,AQ12=0),0,ABS(1000*AM80/(SQRT(3)*AK28*AQ12)))</f>
        <v>0</v>
      </c>
      <c r="AL80" s="199"/>
      <c r="AM80" s="200">
        <v>0</v>
      </c>
      <c r="AN80" s="200"/>
      <c r="AO80" s="200"/>
      <c r="AP80" s="48">
        <f>-ABS(AM80)*TAN(ACOS(AQ12))</f>
        <v>0</v>
      </c>
      <c r="AQ80" s="48"/>
      <c r="AR80" s="170"/>
      <c r="AS80" s="198">
        <f>IF(OR(AS28=0,AY12=0),0,ABS(1000*AU80/(SQRT(3)*AS28*AY12)))</f>
        <v>0</v>
      </c>
      <c r="AT80" s="199"/>
      <c r="AU80" s="200">
        <v>0</v>
      </c>
      <c r="AV80" s="200"/>
      <c r="AW80" s="200"/>
      <c r="AX80" s="48">
        <f>-ABS(AU80)*TAN(ACOS(AY12))</f>
        <v>0</v>
      </c>
      <c r="AY80" s="48"/>
      <c r="AZ80" s="170"/>
    </row>
    <row r="81" spans="1:52" x14ac:dyDescent="0.2">
      <c r="A81" s="168" t="s">
        <v>440</v>
      </c>
      <c r="B81" s="169"/>
      <c r="C81" s="169"/>
      <c r="D81" s="169"/>
      <c r="E81" s="17">
        <v>46.7</v>
      </c>
      <c r="F81" s="17">
        <v>0.5</v>
      </c>
      <c r="G81" s="17">
        <v>48.7</v>
      </c>
      <c r="H81" s="17">
        <v>70</v>
      </c>
      <c r="I81" s="17"/>
      <c r="J81" s="17"/>
      <c r="K81" s="17"/>
      <c r="L81" s="3"/>
      <c r="M81" s="198">
        <f>IF(OR(M28=0,S12=0),0,ABS(1000*O81/(SQRT(3)*M28*S12)))</f>
        <v>0</v>
      </c>
      <c r="N81" s="199"/>
      <c r="O81" s="200">
        <v>0</v>
      </c>
      <c r="P81" s="200"/>
      <c r="Q81" s="200"/>
      <c r="R81" s="48">
        <f>-ABS(O81)*TAN(ACOS(S12))</f>
        <v>0</v>
      </c>
      <c r="S81" s="48"/>
      <c r="T81" s="170"/>
      <c r="U81" s="198">
        <f>IF(OR(U28=0,AA12=0),0,ABS(1000*W81/(SQRT(3)*U28*AA12)))</f>
        <v>0</v>
      </c>
      <c r="V81" s="199"/>
      <c r="W81" s="200">
        <v>0</v>
      </c>
      <c r="X81" s="200"/>
      <c r="Y81" s="200"/>
      <c r="Z81" s="48">
        <f>-ABS(W81)*TAN(ACOS(AA12))</f>
        <v>0</v>
      </c>
      <c r="AA81" s="48"/>
      <c r="AB81" s="170"/>
      <c r="AC81" s="198">
        <f>IF(OR(AC28=0,AI12=0),0,ABS(1000*AE81/(SQRT(3)*AC28*AI12)))</f>
        <v>0</v>
      </c>
      <c r="AD81" s="199"/>
      <c r="AE81" s="200">
        <v>0</v>
      </c>
      <c r="AF81" s="200"/>
      <c r="AG81" s="200"/>
      <c r="AH81" s="48">
        <f>-ABS(AE81)*TAN(ACOS(AI12))</f>
        <v>0</v>
      </c>
      <c r="AI81" s="48"/>
      <c r="AJ81" s="170"/>
      <c r="AK81" s="198">
        <f>IF(OR(AK28=0,AQ12=0),0,ABS(1000*AM81/(SQRT(3)*AK28*AQ12)))</f>
        <v>0</v>
      </c>
      <c r="AL81" s="199"/>
      <c r="AM81" s="200">
        <v>0</v>
      </c>
      <c r="AN81" s="200"/>
      <c r="AO81" s="200"/>
      <c r="AP81" s="48">
        <f>-ABS(AM81)*TAN(ACOS(AQ12))</f>
        <v>0</v>
      </c>
      <c r="AQ81" s="48"/>
      <c r="AR81" s="170"/>
      <c r="AS81" s="198">
        <f>IF(OR(AS28=0,AY12=0),0,ABS(1000*AU81/(SQRT(3)*AS28*AY12)))</f>
        <v>0</v>
      </c>
      <c r="AT81" s="199"/>
      <c r="AU81" s="200">
        <v>0</v>
      </c>
      <c r="AV81" s="200"/>
      <c r="AW81" s="200"/>
      <c r="AX81" s="48">
        <f>-ABS(AU81)*TAN(ACOS(AY12))</f>
        <v>0</v>
      </c>
      <c r="AY81" s="48"/>
      <c r="AZ81" s="170"/>
    </row>
    <row r="82" spans="1:52" ht="13.5" thickBot="1" x14ac:dyDescent="0.25">
      <c r="A82" s="177" t="s">
        <v>206</v>
      </c>
      <c r="B82" s="178"/>
      <c r="C82" s="178"/>
      <c r="D82" s="178"/>
      <c r="E82" s="179"/>
      <c r="F82" s="179"/>
      <c r="G82" s="179"/>
      <c r="H82" s="179"/>
      <c r="I82" s="179"/>
      <c r="J82" s="179"/>
      <c r="K82" s="179"/>
      <c r="L82" s="180"/>
      <c r="M82" s="181"/>
      <c r="N82" s="182"/>
      <c r="O82" s="183">
        <f>SUM(O75:Q81)</f>
        <v>3.2000010833144188E-2</v>
      </c>
      <c r="P82" s="183"/>
      <c r="Q82" s="183"/>
      <c r="R82" s="183">
        <f>SUM(R75:T81)</f>
        <v>1.5269680255248098E-2</v>
      </c>
      <c r="S82" s="183"/>
      <c r="T82" s="184"/>
      <c r="U82" s="181"/>
      <c r="V82" s="182"/>
      <c r="W82" s="183">
        <f>SUM(W75:Y81)</f>
        <v>1.4000004157423973E-2</v>
      </c>
      <c r="X82" s="183"/>
      <c r="Y82" s="183"/>
      <c r="Z82" s="183">
        <f>SUM(Z75:AB81)</f>
        <v>6.6541021726715804E-3</v>
      </c>
      <c r="AA82" s="183"/>
      <c r="AB82" s="184"/>
      <c r="AC82" s="181"/>
      <c r="AD82" s="182"/>
      <c r="AE82" s="183">
        <f>SUM(AE75:AG81)</f>
        <v>1.4000004157423973E-2</v>
      </c>
      <c r="AF82" s="183"/>
      <c r="AG82" s="183"/>
      <c r="AH82" s="183">
        <f>SUM(AH75:AJ81)</f>
        <v>6.6541021726715804E-3</v>
      </c>
      <c r="AI82" s="183"/>
      <c r="AJ82" s="184"/>
      <c r="AK82" s="181"/>
      <c r="AL82" s="182"/>
      <c r="AM82" s="183">
        <f>SUM(AM75:AO81)</f>
        <v>3.2000010833144188E-2</v>
      </c>
      <c r="AN82" s="183"/>
      <c r="AO82" s="183"/>
      <c r="AP82" s="183">
        <f>SUM(AP75:AR81)</f>
        <v>1.5269680255248098E-2</v>
      </c>
      <c r="AQ82" s="183"/>
      <c r="AR82" s="184"/>
      <c r="AS82" s="181"/>
      <c r="AT82" s="182"/>
      <c r="AU82" s="183">
        <f>SUM(AU75:AW81)</f>
        <v>1.4000004157423973E-2</v>
      </c>
      <c r="AV82" s="183"/>
      <c r="AW82" s="183"/>
      <c r="AX82" s="183">
        <f>SUM(AX75:AZ81)</f>
        <v>5.940229486945163E-3</v>
      </c>
      <c r="AY82" s="183"/>
      <c r="AZ82" s="184"/>
    </row>
    <row r="83" spans="1:52" ht="13.5" thickBot="1" x14ac:dyDescent="0.25">
      <c r="A83" s="185" t="s">
        <v>44</v>
      </c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7"/>
      <c r="M83" s="188"/>
      <c r="N83" s="189"/>
      <c r="O83" s="190">
        <f>SUM(O42:Q50)+SUM(O53:Q60)+SUM(O63:Q72)+SUM(O75:Q81)</f>
        <v>1.1080002021044493</v>
      </c>
      <c r="P83" s="190"/>
      <c r="Q83" s="190"/>
      <c r="R83" s="190">
        <f>SUM(R42:T50)+SUM(R53:T60)+SUM(R63:T72)+SUM(R75:T81)</f>
        <v>0.46959658520206998</v>
      </c>
      <c r="S83" s="190"/>
      <c r="T83" s="191"/>
      <c r="U83" s="188"/>
      <c r="V83" s="189"/>
      <c r="W83" s="190">
        <f>SUM(W42:Y50)+SUM(W53:Y60)+SUM(W63:Y72)+SUM(W75:Y81)</f>
        <v>1.6760001610964537</v>
      </c>
      <c r="X83" s="190"/>
      <c r="Y83" s="190"/>
      <c r="Z83" s="190">
        <f>SUM(Z42:AB50)+SUM(Z53:AB60)+SUM(Z63:AB72)+SUM(Z75:AB81)</f>
        <v>0.91764916174282163</v>
      </c>
      <c r="AA83" s="190"/>
      <c r="AB83" s="191"/>
      <c r="AC83" s="188"/>
      <c r="AD83" s="189"/>
      <c r="AE83" s="190">
        <f>SUM(AE42:AG50)+SUM(AE53:AG60)+SUM(AE63:AG72)+SUM(AE75:AG81)</f>
        <v>0.13599954731762409</v>
      </c>
      <c r="AF83" s="190"/>
      <c r="AG83" s="190"/>
      <c r="AH83" s="190">
        <f>SUM(AH42:AJ50)+SUM(AH53:AJ60)+SUM(AH63:AJ72)+SUM(AH75:AJ81)</f>
        <v>-1.23316509463854E-2</v>
      </c>
      <c r="AI83" s="190"/>
      <c r="AJ83" s="191"/>
      <c r="AK83" s="188"/>
      <c r="AL83" s="189"/>
      <c r="AM83" s="190">
        <f>SUM(AM42:AO50)+SUM(AM53:AO60)+SUM(AM63:AO72)+SUM(AM75:AO81)</f>
        <v>0.65800039656460285</v>
      </c>
      <c r="AN83" s="190"/>
      <c r="AO83" s="190"/>
      <c r="AP83" s="190">
        <f>SUM(AP42:AR50)+SUM(AP53:AR60)+SUM(AP63:AR72)+SUM(AP75:AR81)</f>
        <v>0.36775281868049803</v>
      </c>
      <c r="AQ83" s="190"/>
      <c r="AR83" s="191"/>
      <c r="AS83" s="188"/>
      <c r="AT83" s="189"/>
      <c r="AU83" s="190">
        <f>SUM(AU42:AW50)+SUM(AU53:AW60)+SUM(AU63:AW72)+SUM(AU75:AW81)</f>
        <v>0.49200061522424221</v>
      </c>
      <c r="AV83" s="190"/>
      <c r="AW83" s="190"/>
      <c r="AX83" s="190">
        <f>SUM(AX42:AZ50)+SUM(AX53:AZ60)+SUM(AX63:AZ72)+SUM(AX75:AZ81)</f>
        <v>0.24438388556362106</v>
      </c>
      <c r="AY83" s="190"/>
      <c r="AZ83" s="191"/>
    </row>
    <row r="84" spans="1:52" ht="13.5" thickBot="1" x14ac:dyDescent="0.25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</row>
    <row r="85" spans="1:52" ht="13.5" thickBot="1" x14ac:dyDescent="0.25">
      <c r="A85" s="195" t="s">
        <v>45</v>
      </c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7"/>
      <c r="M85" s="192" t="s">
        <v>441</v>
      </c>
      <c r="N85" s="193"/>
      <c r="O85" s="193"/>
      <c r="P85" s="193"/>
      <c r="Q85" s="193"/>
      <c r="R85" s="193"/>
      <c r="S85" s="193"/>
      <c r="T85" s="194"/>
      <c r="U85" s="192" t="s">
        <v>442</v>
      </c>
      <c r="V85" s="193"/>
      <c r="W85" s="193"/>
      <c r="X85" s="193"/>
      <c r="Y85" s="193"/>
      <c r="Z85" s="193"/>
      <c r="AA85" s="193"/>
      <c r="AB85" s="194"/>
      <c r="AC85" s="192" t="s">
        <v>442</v>
      </c>
      <c r="AD85" s="193"/>
      <c r="AE85" s="193"/>
      <c r="AF85" s="193"/>
      <c r="AG85" s="193"/>
      <c r="AH85" s="193"/>
      <c r="AI85" s="193"/>
      <c r="AJ85" s="194"/>
      <c r="AK85" s="192" t="s">
        <v>442</v>
      </c>
      <c r="AL85" s="193"/>
      <c r="AM85" s="193"/>
      <c r="AN85" s="193"/>
      <c r="AO85" s="193"/>
      <c r="AP85" s="193"/>
      <c r="AQ85" s="193"/>
      <c r="AR85" s="194"/>
      <c r="AS85" s="192" t="s">
        <v>443</v>
      </c>
      <c r="AT85" s="193"/>
      <c r="AU85" s="193"/>
      <c r="AV85" s="193"/>
      <c r="AW85" s="193"/>
      <c r="AX85" s="193"/>
      <c r="AY85" s="193"/>
      <c r="AZ85" s="194"/>
    </row>
    <row r="89" spans="1:52" s="22" customFormat="1" x14ac:dyDescent="0.2">
      <c r="F89" s="22" t="s">
        <v>552</v>
      </c>
    </row>
    <row r="90" spans="1:52" s="22" customFormat="1" x14ac:dyDescent="0.2">
      <c r="F90" s="22" t="s">
        <v>548</v>
      </c>
      <c r="AB90" s="22" t="s">
        <v>549</v>
      </c>
    </row>
    <row r="91" spans="1:52" s="22" customFormat="1" x14ac:dyDescent="0.2"/>
    <row r="92" spans="1:52" s="22" customFormat="1" x14ac:dyDescent="0.2"/>
    <row r="93" spans="1:52" s="22" customFormat="1" x14ac:dyDescent="0.2">
      <c r="F93" s="22" t="s">
        <v>553</v>
      </c>
      <c r="AB93" s="22" t="s">
        <v>554</v>
      </c>
    </row>
  </sheetData>
  <mergeCells count="1171"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1:AR1"/>
    <mergeCell ref="A2:AR2"/>
    <mergeCell ref="A3:L3"/>
    <mergeCell ref="M3:T3"/>
    <mergeCell ref="U3:AB3"/>
    <mergeCell ref="AC3:AJ3"/>
    <mergeCell ref="AK3:AR3"/>
    <mergeCell ref="AS5:AT5"/>
    <mergeCell ref="AU5:AV5"/>
    <mergeCell ref="AW5:AX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W7:X7"/>
    <mergeCell ref="Y7:Z7"/>
    <mergeCell ref="A7:D9"/>
    <mergeCell ref="E7:F7"/>
    <mergeCell ref="G7:H7"/>
    <mergeCell ref="I7:J7"/>
    <mergeCell ref="K7:L7"/>
    <mergeCell ref="M7:N7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W8:X8"/>
    <mergeCell ref="Y8:Z8"/>
    <mergeCell ref="AA8:AB8"/>
    <mergeCell ref="AC8:AD8"/>
    <mergeCell ref="AE8:AF8"/>
    <mergeCell ref="AG8:AH8"/>
    <mergeCell ref="AY7:AZ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AS9:AU9"/>
    <mergeCell ref="AV9:AW9"/>
    <mergeCell ref="AX9:AZ9"/>
    <mergeCell ref="E10:F10"/>
    <mergeCell ref="G10:H10"/>
    <mergeCell ref="I10:J10"/>
    <mergeCell ref="K10:L10"/>
    <mergeCell ref="M10:N10"/>
    <mergeCell ref="O10:P10"/>
    <mergeCell ref="Q10:R10"/>
    <mergeCell ref="AC9:AE9"/>
    <mergeCell ref="AF9:AG9"/>
    <mergeCell ref="AH9:AJ9"/>
    <mergeCell ref="AK9:AM9"/>
    <mergeCell ref="AN9:AO9"/>
    <mergeCell ref="AP9:AR9"/>
    <mergeCell ref="AU8:AV8"/>
    <mergeCell ref="AW8:AX8"/>
    <mergeCell ref="AY8:AZ8"/>
    <mergeCell ref="E9:L9"/>
    <mergeCell ref="M9:O9"/>
    <mergeCell ref="P9:Q9"/>
    <mergeCell ref="R9:T9"/>
    <mergeCell ref="U9:W9"/>
    <mergeCell ref="X9:Y9"/>
    <mergeCell ref="Z9:AB9"/>
    <mergeCell ref="AI8:AJ8"/>
    <mergeCell ref="AK8:AL8"/>
    <mergeCell ref="AM8:AN8"/>
    <mergeCell ref="AO8:AP8"/>
    <mergeCell ref="AQ8:AR8"/>
    <mergeCell ref="AS8:AT8"/>
    <mergeCell ref="U11:V11"/>
    <mergeCell ref="W11:X11"/>
    <mergeCell ref="AQ10:AR10"/>
    <mergeCell ref="AS10:AT10"/>
    <mergeCell ref="AU10:AV10"/>
    <mergeCell ref="AW10:AX10"/>
    <mergeCell ref="AY10:AZ10"/>
    <mergeCell ref="A11:D13"/>
    <mergeCell ref="E11:F11"/>
    <mergeCell ref="G11:H11"/>
    <mergeCell ref="I11:J11"/>
    <mergeCell ref="K11:L1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U12:V12"/>
    <mergeCell ref="W12:X12"/>
    <mergeCell ref="Y12:Z12"/>
    <mergeCell ref="AA12:AB12"/>
    <mergeCell ref="AC12:AD12"/>
    <mergeCell ref="AE12:AF12"/>
    <mergeCell ref="AW11:AX11"/>
    <mergeCell ref="AY11:AZ11"/>
    <mergeCell ref="E12:F12"/>
    <mergeCell ref="G12:H12"/>
    <mergeCell ref="I12:J12"/>
    <mergeCell ref="K12:L12"/>
    <mergeCell ref="M12:N12"/>
    <mergeCell ref="O12:P12"/>
    <mergeCell ref="Q12:R12"/>
    <mergeCell ref="S12:T12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AP13:AR13"/>
    <mergeCell ref="AS13:AU13"/>
    <mergeCell ref="AV13:AW13"/>
    <mergeCell ref="AX13:AZ13"/>
    <mergeCell ref="A14:D15"/>
    <mergeCell ref="E14:L14"/>
    <mergeCell ref="M14:N14"/>
    <mergeCell ref="O14:P14"/>
    <mergeCell ref="Q14:R14"/>
    <mergeCell ref="S14:T14"/>
    <mergeCell ref="Z13:AB13"/>
    <mergeCell ref="AC13:AE13"/>
    <mergeCell ref="AF13:AG13"/>
    <mergeCell ref="AH13:AJ13"/>
    <mergeCell ref="AK13:AM13"/>
    <mergeCell ref="AN13:AO13"/>
    <mergeCell ref="AS12:AT12"/>
    <mergeCell ref="AU12:AV12"/>
    <mergeCell ref="AW12:AX12"/>
    <mergeCell ref="AY12:AZ12"/>
    <mergeCell ref="E13:L13"/>
    <mergeCell ref="M13:O13"/>
    <mergeCell ref="P13:Q13"/>
    <mergeCell ref="R13:T13"/>
    <mergeCell ref="U13:W13"/>
    <mergeCell ref="X13:Y13"/>
    <mergeCell ref="AG12:AH12"/>
    <mergeCell ref="AI12:AJ12"/>
    <mergeCell ref="AK12:AL12"/>
    <mergeCell ref="AM12:AN12"/>
    <mergeCell ref="AO12:AP12"/>
    <mergeCell ref="AQ12:AR12"/>
    <mergeCell ref="AS14:AT14"/>
    <mergeCell ref="AU14:AV14"/>
    <mergeCell ref="AW14:AX14"/>
    <mergeCell ref="AY14:AZ14"/>
    <mergeCell ref="E15:L15"/>
    <mergeCell ref="M15:N15"/>
    <mergeCell ref="O15:P15"/>
    <mergeCell ref="Q15:R15"/>
    <mergeCell ref="S15:T15"/>
    <mergeCell ref="U15:V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U15:AV15"/>
    <mergeCell ref="AW15:AX15"/>
    <mergeCell ref="AY15:AZ15"/>
    <mergeCell ref="A16:D17"/>
    <mergeCell ref="E16:H17"/>
    <mergeCell ref="I16:L16"/>
    <mergeCell ref="M16:O16"/>
    <mergeCell ref="P16:Q16"/>
    <mergeCell ref="R16:T16"/>
    <mergeCell ref="U16:W16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AN17:AO17"/>
    <mergeCell ref="AP17:AR17"/>
    <mergeCell ref="AS17:AU17"/>
    <mergeCell ref="AV17:AW17"/>
    <mergeCell ref="AX17:AZ17"/>
    <mergeCell ref="A18:D20"/>
    <mergeCell ref="E18:H20"/>
    <mergeCell ref="I18:L18"/>
    <mergeCell ref="M18:O18"/>
    <mergeCell ref="P18:Q18"/>
    <mergeCell ref="X17:Y17"/>
    <mergeCell ref="Z17:AB17"/>
    <mergeCell ref="AC17:AE17"/>
    <mergeCell ref="AF17:AG17"/>
    <mergeCell ref="AH17:AJ17"/>
    <mergeCell ref="AK17:AM17"/>
    <mergeCell ref="AN16:AO16"/>
    <mergeCell ref="AP16:AR16"/>
    <mergeCell ref="AS16:AU16"/>
    <mergeCell ref="AV16:AW16"/>
    <mergeCell ref="AX16:AZ16"/>
    <mergeCell ref="I17:L17"/>
    <mergeCell ref="M17:O17"/>
    <mergeCell ref="P17:Q17"/>
    <mergeCell ref="R17:T17"/>
    <mergeCell ref="U17:W17"/>
    <mergeCell ref="X16:Y16"/>
    <mergeCell ref="Z16:AB16"/>
    <mergeCell ref="AC16:AE16"/>
    <mergeCell ref="AF16:AG16"/>
    <mergeCell ref="AH16:AJ16"/>
    <mergeCell ref="AK16:AM16"/>
    <mergeCell ref="AX18:AZ18"/>
    <mergeCell ref="I19:L19"/>
    <mergeCell ref="M19:O19"/>
    <mergeCell ref="P19:Q19"/>
    <mergeCell ref="R19:T19"/>
    <mergeCell ref="U19:W19"/>
    <mergeCell ref="X19:Y19"/>
    <mergeCell ref="Z19:AB19"/>
    <mergeCell ref="AC19:AE19"/>
    <mergeCell ref="AF19:AG19"/>
    <mergeCell ref="AH18:AJ18"/>
    <mergeCell ref="AK18:AM18"/>
    <mergeCell ref="AN18:AO18"/>
    <mergeCell ref="AP18:AR18"/>
    <mergeCell ref="AS18:AU18"/>
    <mergeCell ref="AV18:AW18"/>
    <mergeCell ref="R18:T18"/>
    <mergeCell ref="U18:W18"/>
    <mergeCell ref="X18:Y18"/>
    <mergeCell ref="Z18:AB18"/>
    <mergeCell ref="AC18:AE18"/>
    <mergeCell ref="AF18:AG18"/>
    <mergeCell ref="AX20:AZ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AS22:AZ22"/>
    <mergeCell ref="AH20:AJ20"/>
    <mergeCell ref="AK20:AM20"/>
    <mergeCell ref="AN20:AO20"/>
    <mergeCell ref="AP20:AR20"/>
    <mergeCell ref="AS20:AU20"/>
    <mergeCell ref="AV20:AW20"/>
    <mergeCell ref="AX19:AZ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19:AJ19"/>
    <mergeCell ref="AK19:AM19"/>
    <mergeCell ref="AN19:AO19"/>
    <mergeCell ref="AP19:AR19"/>
    <mergeCell ref="AS19:AU19"/>
    <mergeCell ref="AV19:AW19"/>
    <mergeCell ref="AK25:AR25"/>
    <mergeCell ref="AS25:AZ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A25:B25"/>
    <mergeCell ref="C25:D25"/>
    <mergeCell ref="E25:L25"/>
    <mergeCell ref="M25:T25"/>
    <mergeCell ref="U25:AB25"/>
    <mergeCell ref="AC25:AJ25"/>
    <mergeCell ref="AK23:AR23"/>
    <mergeCell ref="AS23:AZ23"/>
    <mergeCell ref="A24:B24"/>
    <mergeCell ref="C24:D24"/>
    <mergeCell ref="E24:L24"/>
    <mergeCell ref="M24:T24"/>
    <mergeCell ref="U24:AB24"/>
    <mergeCell ref="AC24:AJ24"/>
    <mergeCell ref="AK24:AR24"/>
    <mergeCell ref="AS24:AZ24"/>
    <mergeCell ref="A23:B23"/>
    <mergeCell ref="C23:D23"/>
    <mergeCell ref="E23:L23"/>
    <mergeCell ref="M23:T23"/>
    <mergeCell ref="U23:AB23"/>
    <mergeCell ref="AC23:AJ23"/>
    <mergeCell ref="A29:AR29"/>
    <mergeCell ref="A30:D31"/>
    <mergeCell ref="E30:F30"/>
    <mergeCell ref="G30:H30"/>
    <mergeCell ref="I30:J30"/>
    <mergeCell ref="K30:L30"/>
    <mergeCell ref="M30:N31"/>
    <mergeCell ref="O30:Q31"/>
    <mergeCell ref="R30:T31"/>
    <mergeCell ref="U30:V31"/>
    <mergeCell ref="AK27:AR27"/>
    <mergeCell ref="AS27:AZ27"/>
    <mergeCell ref="A28:B28"/>
    <mergeCell ref="C28:D28"/>
    <mergeCell ref="E28:L28"/>
    <mergeCell ref="M28:T28"/>
    <mergeCell ref="U28:AB28"/>
    <mergeCell ref="AC28:AJ28"/>
    <mergeCell ref="AK28:AR28"/>
    <mergeCell ref="AS28:AZ28"/>
    <mergeCell ref="A27:B27"/>
    <mergeCell ref="C27:D27"/>
    <mergeCell ref="E27:L27"/>
    <mergeCell ref="M27:T27"/>
    <mergeCell ref="U27:AB27"/>
    <mergeCell ref="AC27:AJ27"/>
    <mergeCell ref="A33:D33"/>
    <mergeCell ref="M33:N33"/>
    <mergeCell ref="O33:Q33"/>
    <mergeCell ref="R33:T33"/>
    <mergeCell ref="U33:V33"/>
    <mergeCell ref="W33:Y33"/>
    <mergeCell ref="AM30:AO31"/>
    <mergeCell ref="AP30:AR31"/>
    <mergeCell ref="AS30:AT31"/>
    <mergeCell ref="AU30:AW31"/>
    <mergeCell ref="AX30:AZ31"/>
    <mergeCell ref="A32:D32"/>
    <mergeCell ref="E32:AZ32"/>
    <mergeCell ref="W30:Y31"/>
    <mergeCell ref="Z30:AB31"/>
    <mergeCell ref="AC30:AD31"/>
    <mergeCell ref="AE30:AG31"/>
    <mergeCell ref="AH30:AJ31"/>
    <mergeCell ref="AK30:AL31"/>
    <mergeCell ref="AP34:AR34"/>
    <mergeCell ref="AS34:AT34"/>
    <mergeCell ref="AU34:AW34"/>
    <mergeCell ref="AX34:AZ34"/>
    <mergeCell ref="A35:L35"/>
    <mergeCell ref="M35:N35"/>
    <mergeCell ref="O35:Q35"/>
    <mergeCell ref="R35:T35"/>
    <mergeCell ref="U35:V35"/>
    <mergeCell ref="W35:Y35"/>
    <mergeCell ref="Z34:AB34"/>
    <mergeCell ref="AC34:AD34"/>
    <mergeCell ref="AE34:AG34"/>
    <mergeCell ref="AH34:AJ34"/>
    <mergeCell ref="AK34:AL34"/>
    <mergeCell ref="AM34:AO34"/>
    <mergeCell ref="AP33:AR33"/>
    <mergeCell ref="AS33:AT33"/>
    <mergeCell ref="AU33:AW33"/>
    <mergeCell ref="AX33:AZ33"/>
    <mergeCell ref="A34:D34"/>
    <mergeCell ref="M34:N34"/>
    <mergeCell ref="O34:Q34"/>
    <mergeCell ref="R34:T34"/>
    <mergeCell ref="U34:V34"/>
    <mergeCell ref="W34:Y34"/>
    <mergeCell ref="Z33:AB33"/>
    <mergeCell ref="AC33:AD33"/>
    <mergeCell ref="AE33:AG33"/>
    <mergeCell ref="AH33:AJ33"/>
    <mergeCell ref="AK33:AL33"/>
    <mergeCell ref="AM33:AO33"/>
    <mergeCell ref="A37:D37"/>
    <mergeCell ref="M37:N37"/>
    <mergeCell ref="O37:Q37"/>
    <mergeCell ref="R37:T37"/>
    <mergeCell ref="U37:V37"/>
    <mergeCell ref="W37:Y37"/>
    <mergeCell ref="AP35:AR35"/>
    <mergeCell ref="AS35:AT35"/>
    <mergeCell ref="AU35:AW35"/>
    <mergeCell ref="AX35:AZ35"/>
    <mergeCell ref="A36:D36"/>
    <mergeCell ref="E36:AZ36"/>
    <mergeCell ref="Z35:AB35"/>
    <mergeCell ref="AC35:AD35"/>
    <mergeCell ref="AE35:AG35"/>
    <mergeCell ref="AH35:AJ35"/>
    <mergeCell ref="AK35:AL35"/>
    <mergeCell ref="AM35:AO35"/>
    <mergeCell ref="AP38:AR38"/>
    <mergeCell ref="AS38:AT38"/>
    <mergeCell ref="AU38:AW38"/>
    <mergeCell ref="AX38:AZ38"/>
    <mergeCell ref="A39:L39"/>
    <mergeCell ref="M39:N39"/>
    <mergeCell ref="O39:Q39"/>
    <mergeCell ref="R39:T39"/>
    <mergeCell ref="U39:V39"/>
    <mergeCell ref="W39:Y39"/>
    <mergeCell ref="Z38:AB38"/>
    <mergeCell ref="AC38:AD38"/>
    <mergeCell ref="AE38:AG38"/>
    <mergeCell ref="AH38:AJ38"/>
    <mergeCell ref="AK38:AL38"/>
    <mergeCell ref="AM38:AO38"/>
    <mergeCell ref="AP37:AR37"/>
    <mergeCell ref="AS37:AT37"/>
    <mergeCell ref="AU37:AW37"/>
    <mergeCell ref="AX37:AZ37"/>
    <mergeCell ref="A38:D38"/>
    <mergeCell ref="M38:N38"/>
    <mergeCell ref="O38:Q38"/>
    <mergeCell ref="R38:T38"/>
    <mergeCell ref="U38:V38"/>
    <mergeCell ref="W38:Y38"/>
    <mergeCell ref="Z37:AB37"/>
    <mergeCell ref="AC37:AD37"/>
    <mergeCell ref="AE37:AG37"/>
    <mergeCell ref="AH37:AJ37"/>
    <mergeCell ref="AK37:AL37"/>
    <mergeCell ref="AM37:AO37"/>
    <mergeCell ref="AP40:AR40"/>
    <mergeCell ref="AS40:AT40"/>
    <mergeCell ref="AU40:AW40"/>
    <mergeCell ref="AX40:AZ40"/>
    <mergeCell ref="A41:D41"/>
    <mergeCell ref="E41:AZ41"/>
    <mergeCell ref="Z40:AB40"/>
    <mergeCell ref="AC40:AD40"/>
    <mergeCell ref="AE40:AG40"/>
    <mergeCell ref="AH40:AJ40"/>
    <mergeCell ref="AK40:AL40"/>
    <mergeCell ref="AM40:AO40"/>
    <mergeCell ref="AP39:AR39"/>
    <mergeCell ref="AS39:AT39"/>
    <mergeCell ref="AU39:AW39"/>
    <mergeCell ref="AX39:AZ39"/>
    <mergeCell ref="A40:L40"/>
    <mergeCell ref="M40:N40"/>
    <mergeCell ref="O40:Q40"/>
    <mergeCell ref="R40:T40"/>
    <mergeCell ref="U40:V40"/>
    <mergeCell ref="W40:Y40"/>
    <mergeCell ref="Z39:AB39"/>
    <mergeCell ref="AC39:AD39"/>
    <mergeCell ref="AE39:AG39"/>
    <mergeCell ref="AH39:AJ39"/>
    <mergeCell ref="AK39:AL39"/>
    <mergeCell ref="AM39:AO39"/>
    <mergeCell ref="AP42:AR42"/>
    <mergeCell ref="AS42:AT42"/>
    <mergeCell ref="AU42:AW42"/>
    <mergeCell ref="AX42:AZ42"/>
    <mergeCell ref="A43:D43"/>
    <mergeCell ref="M43:N43"/>
    <mergeCell ref="O43:Q43"/>
    <mergeCell ref="R43:T43"/>
    <mergeCell ref="U43:V43"/>
    <mergeCell ref="W43:Y43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AP44:AR44"/>
    <mergeCell ref="AS44:AT44"/>
    <mergeCell ref="AU44:AW44"/>
    <mergeCell ref="AX44:AZ44"/>
    <mergeCell ref="A45:D45"/>
    <mergeCell ref="M45:N45"/>
    <mergeCell ref="O45:Q45"/>
    <mergeCell ref="R45:T45"/>
    <mergeCell ref="U45:V45"/>
    <mergeCell ref="W45:Y45"/>
    <mergeCell ref="Z44:AB44"/>
    <mergeCell ref="AC44:AD44"/>
    <mergeCell ref="AE44:AG44"/>
    <mergeCell ref="AH44:AJ44"/>
    <mergeCell ref="AK44:AL44"/>
    <mergeCell ref="AM44:AO44"/>
    <mergeCell ref="AP43:AR43"/>
    <mergeCell ref="AS43:AT43"/>
    <mergeCell ref="AU43:AW43"/>
    <mergeCell ref="AX43:AZ43"/>
    <mergeCell ref="A44:D44"/>
    <mergeCell ref="M44:N44"/>
    <mergeCell ref="O44:Q44"/>
    <mergeCell ref="R44:T44"/>
    <mergeCell ref="U44:V44"/>
    <mergeCell ref="W44:Y44"/>
    <mergeCell ref="Z43:AB43"/>
    <mergeCell ref="AC43:AD43"/>
    <mergeCell ref="AE43:AG43"/>
    <mergeCell ref="AH43:AJ43"/>
    <mergeCell ref="AK43:AL43"/>
    <mergeCell ref="AM43:AO43"/>
    <mergeCell ref="AP46:AR46"/>
    <mergeCell ref="AS46:AT46"/>
    <mergeCell ref="AU46:AW46"/>
    <mergeCell ref="AX46:AZ46"/>
    <mergeCell ref="A47:D47"/>
    <mergeCell ref="M47:N47"/>
    <mergeCell ref="O47:Q47"/>
    <mergeCell ref="R47:T47"/>
    <mergeCell ref="U47:V47"/>
    <mergeCell ref="W47:Y47"/>
    <mergeCell ref="Z46:AB46"/>
    <mergeCell ref="AC46:AD46"/>
    <mergeCell ref="AE46:AG46"/>
    <mergeCell ref="AH46:AJ46"/>
    <mergeCell ref="AK46:AL46"/>
    <mergeCell ref="AM46:AO46"/>
    <mergeCell ref="AP45:AR45"/>
    <mergeCell ref="AS45:AT45"/>
    <mergeCell ref="AU45:AW45"/>
    <mergeCell ref="AX45:AZ45"/>
    <mergeCell ref="A46:D46"/>
    <mergeCell ref="M46:N46"/>
    <mergeCell ref="O46:Q46"/>
    <mergeCell ref="R46:T46"/>
    <mergeCell ref="U46:V46"/>
    <mergeCell ref="W46:Y46"/>
    <mergeCell ref="Z45:AB45"/>
    <mergeCell ref="AC45:AD45"/>
    <mergeCell ref="AE45:AG45"/>
    <mergeCell ref="AH45:AJ45"/>
    <mergeCell ref="AK45:AL45"/>
    <mergeCell ref="AM45:AO45"/>
    <mergeCell ref="AP48:AR48"/>
    <mergeCell ref="AS48:AT48"/>
    <mergeCell ref="AU48:AW48"/>
    <mergeCell ref="AX48:AZ48"/>
    <mergeCell ref="A49:D49"/>
    <mergeCell ref="M49:N49"/>
    <mergeCell ref="O49:Q49"/>
    <mergeCell ref="R49:T49"/>
    <mergeCell ref="U49:V49"/>
    <mergeCell ref="W49:Y49"/>
    <mergeCell ref="Z48:AB48"/>
    <mergeCell ref="AC48:AD48"/>
    <mergeCell ref="AE48:AG48"/>
    <mergeCell ref="AH48:AJ48"/>
    <mergeCell ref="AK48:AL48"/>
    <mergeCell ref="AM48:AO48"/>
    <mergeCell ref="AP47:AR47"/>
    <mergeCell ref="AS47:AT47"/>
    <mergeCell ref="AU47:AW47"/>
    <mergeCell ref="AX47:AZ47"/>
    <mergeCell ref="A48:D48"/>
    <mergeCell ref="M48:N48"/>
    <mergeCell ref="O48:Q48"/>
    <mergeCell ref="R48:T48"/>
    <mergeCell ref="U48:V48"/>
    <mergeCell ref="W48:Y48"/>
    <mergeCell ref="Z47:AB47"/>
    <mergeCell ref="AC47:AD47"/>
    <mergeCell ref="AE47:AG47"/>
    <mergeCell ref="AH47:AJ47"/>
    <mergeCell ref="AK47:AL47"/>
    <mergeCell ref="AM47:AO47"/>
    <mergeCell ref="AP50:AR50"/>
    <mergeCell ref="AS50:AT50"/>
    <mergeCell ref="AU50:AW50"/>
    <mergeCell ref="AX50:AZ50"/>
    <mergeCell ref="A51:L51"/>
    <mergeCell ref="M51:N51"/>
    <mergeCell ref="O51:Q51"/>
    <mergeCell ref="R51:T51"/>
    <mergeCell ref="U51:V51"/>
    <mergeCell ref="W51:Y51"/>
    <mergeCell ref="Z50:AB50"/>
    <mergeCell ref="AC50:AD50"/>
    <mergeCell ref="AE50:AG50"/>
    <mergeCell ref="AH50:AJ50"/>
    <mergeCell ref="AK50:AL50"/>
    <mergeCell ref="AM50:AO50"/>
    <mergeCell ref="AP49:AR49"/>
    <mergeCell ref="AS49:AT49"/>
    <mergeCell ref="AU49:AW49"/>
    <mergeCell ref="AX49:AZ49"/>
    <mergeCell ref="A50:D50"/>
    <mergeCell ref="M50:N50"/>
    <mergeCell ref="O50:Q50"/>
    <mergeCell ref="R50:T50"/>
    <mergeCell ref="U50:V50"/>
    <mergeCell ref="W50:Y50"/>
    <mergeCell ref="Z49:AB49"/>
    <mergeCell ref="AC49:AD49"/>
    <mergeCell ref="AE49:AG49"/>
    <mergeCell ref="AH49:AJ49"/>
    <mergeCell ref="AK49:AL49"/>
    <mergeCell ref="AM49:AO49"/>
    <mergeCell ref="A53:D53"/>
    <mergeCell ref="M53:N53"/>
    <mergeCell ref="O53:Q53"/>
    <mergeCell ref="R53:T53"/>
    <mergeCell ref="U53:V53"/>
    <mergeCell ref="W53:Y53"/>
    <mergeCell ref="AP51:AR51"/>
    <mergeCell ref="AS51:AT51"/>
    <mergeCell ref="AU51:AW51"/>
    <mergeCell ref="AX51:AZ51"/>
    <mergeCell ref="A52:D52"/>
    <mergeCell ref="E52:AZ52"/>
    <mergeCell ref="Z51:AB51"/>
    <mergeCell ref="AC51:AD51"/>
    <mergeCell ref="AE51:AG51"/>
    <mergeCell ref="AH51:AJ51"/>
    <mergeCell ref="AK51:AL51"/>
    <mergeCell ref="AM51:AO51"/>
    <mergeCell ref="AP54:AR54"/>
    <mergeCell ref="AS54:AT54"/>
    <mergeCell ref="AU54:AW54"/>
    <mergeCell ref="AX54:AZ54"/>
    <mergeCell ref="A55:D55"/>
    <mergeCell ref="M55:N55"/>
    <mergeCell ref="O55:Q55"/>
    <mergeCell ref="R55:T55"/>
    <mergeCell ref="U55:V55"/>
    <mergeCell ref="W55:Y55"/>
    <mergeCell ref="Z54:AB54"/>
    <mergeCell ref="AC54:AD54"/>
    <mergeCell ref="AE54:AG54"/>
    <mergeCell ref="AH54:AJ54"/>
    <mergeCell ref="AK54:AL54"/>
    <mergeCell ref="AM54:AO54"/>
    <mergeCell ref="AP53:AR53"/>
    <mergeCell ref="AS53:AT53"/>
    <mergeCell ref="AU53:AW53"/>
    <mergeCell ref="AX53:AZ53"/>
    <mergeCell ref="A54:D54"/>
    <mergeCell ref="M54:N54"/>
    <mergeCell ref="O54:Q54"/>
    <mergeCell ref="R54:T54"/>
    <mergeCell ref="U54:V54"/>
    <mergeCell ref="W54:Y54"/>
    <mergeCell ref="Z53:AB53"/>
    <mergeCell ref="AC53:AD53"/>
    <mergeCell ref="AE53:AG53"/>
    <mergeCell ref="AH53:AJ53"/>
    <mergeCell ref="AK53:AL53"/>
    <mergeCell ref="AM53:AO53"/>
    <mergeCell ref="AP56:AR56"/>
    <mergeCell ref="AS56:AT56"/>
    <mergeCell ref="AU56:AW56"/>
    <mergeCell ref="AX56:AZ56"/>
    <mergeCell ref="A57:D57"/>
    <mergeCell ref="M57:N57"/>
    <mergeCell ref="O57:Q57"/>
    <mergeCell ref="R57:T57"/>
    <mergeCell ref="U57:V57"/>
    <mergeCell ref="W57:Y57"/>
    <mergeCell ref="Z56:AB56"/>
    <mergeCell ref="AC56:AD56"/>
    <mergeCell ref="AE56:AG56"/>
    <mergeCell ref="AH56:AJ56"/>
    <mergeCell ref="AK56:AL56"/>
    <mergeCell ref="AM56:AO56"/>
    <mergeCell ref="AP55:AR55"/>
    <mergeCell ref="AS55:AT55"/>
    <mergeCell ref="AU55:AW55"/>
    <mergeCell ref="AX55:AZ55"/>
    <mergeCell ref="A56:D56"/>
    <mergeCell ref="M56:N56"/>
    <mergeCell ref="O56:Q56"/>
    <mergeCell ref="R56:T56"/>
    <mergeCell ref="U56:V56"/>
    <mergeCell ref="W56:Y56"/>
    <mergeCell ref="Z55:AB55"/>
    <mergeCell ref="AC55:AD55"/>
    <mergeCell ref="AE55:AG55"/>
    <mergeCell ref="AH55:AJ55"/>
    <mergeCell ref="AK55:AL55"/>
    <mergeCell ref="AM55:AO55"/>
    <mergeCell ref="AP58:AR58"/>
    <mergeCell ref="AS58:AT58"/>
    <mergeCell ref="AU58:AW58"/>
    <mergeCell ref="AX58:AZ58"/>
    <mergeCell ref="A59:D59"/>
    <mergeCell ref="M59:N59"/>
    <mergeCell ref="O59:Q59"/>
    <mergeCell ref="R59:T59"/>
    <mergeCell ref="U59:V59"/>
    <mergeCell ref="W59:Y59"/>
    <mergeCell ref="Z58:AB58"/>
    <mergeCell ref="AC58:AD58"/>
    <mergeCell ref="AE58:AG58"/>
    <mergeCell ref="AH58:AJ58"/>
    <mergeCell ref="AK58:AL58"/>
    <mergeCell ref="AM58:AO58"/>
    <mergeCell ref="AP57:AR57"/>
    <mergeCell ref="AS57:AT57"/>
    <mergeCell ref="AU57:AW57"/>
    <mergeCell ref="AX57:AZ57"/>
    <mergeCell ref="A58:D58"/>
    <mergeCell ref="M58:N58"/>
    <mergeCell ref="O58:Q58"/>
    <mergeCell ref="R58:T58"/>
    <mergeCell ref="U58:V58"/>
    <mergeCell ref="W58:Y58"/>
    <mergeCell ref="Z57:AB57"/>
    <mergeCell ref="AC57:AD57"/>
    <mergeCell ref="AE57:AG57"/>
    <mergeCell ref="AH57:AJ57"/>
    <mergeCell ref="AK57:AL57"/>
    <mergeCell ref="AM57:AO57"/>
    <mergeCell ref="AP60:AR60"/>
    <mergeCell ref="AS60:AT60"/>
    <mergeCell ref="AU60:AW60"/>
    <mergeCell ref="AX60:AZ60"/>
    <mergeCell ref="A61:L61"/>
    <mergeCell ref="M61:N61"/>
    <mergeCell ref="O61:Q61"/>
    <mergeCell ref="R61:T61"/>
    <mergeCell ref="U61:V61"/>
    <mergeCell ref="W61:Y61"/>
    <mergeCell ref="Z60:AB60"/>
    <mergeCell ref="AC60:AD60"/>
    <mergeCell ref="AE60:AG60"/>
    <mergeCell ref="AH60:AJ60"/>
    <mergeCell ref="AK60:AL60"/>
    <mergeCell ref="AM60:AO60"/>
    <mergeCell ref="AP59:AR59"/>
    <mergeCell ref="AS59:AT59"/>
    <mergeCell ref="AU59:AW59"/>
    <mergeCell ref="AX59:AZ59"/>
    <mergeCell ref="A60:D60"/>
    <mergeCell ref="M60:N60"/>
    <mergeCell ref="O60:Q60"/>
    <mergeCell ref="R60:T60"/>
    <mergeCell ref="U60:V60"/>
    <mergeCell ref="W60:Y60"/>
    <mergeCell ref="Z59:AB59"/>
    <mergeCell ref="AC59:AD59"/>
    <mergeCell ref="AE59:AG59"/>
    <mergeCell ref="AH59:AJ59"/>
    <mergeCell ref="AK59:AL59"/>
    <mergeCell ref="AM59:AO59"/>
    <mergeCell ref="A63:D63"/>
    <mergeCell ref="M63:N63"/>
    <mergeCell ref="O63:Q63"/>
    <mergeCell ref="R63:T63"/>
    <mergeCell ref="U63:V63"/>
    <mergeCell ref="W63:Y63"/>
    <mergeCell ref="AP61:AR61"/>
    <mergeCell ref="AS61:AT61"/>
    <mergeCell ref="AU61:AW61"/>
    <mergeCell ref="AX61:AZ61"/>
    <mergeCell ref="A62:D62"/>
    <mergeCell ref="E62:AZ62"/>
    <mergeCell ref="Z61:AB61"/>
    <mergeCell ref="AC61:AD61"/>
    <mergeCell ref="AE61:AG61"/>
    <mergeCell ref="AH61:AJ61"/>
    <mergeCell ref="AK61:AL61"/>
    <mergeCell ref="AM61:AO61"/>
    <mergeCell ref="AP64:AR64"/>
    <mergeCell ref="AS64:AT64"/>
    <mergeCell ref="AU64:AW64"/>
    <mergeCell ref="AX64:AZ64"/>
    <mergeCell ref="A65:D65"/>
    <mergeCell ref="M65:N65"/>
    <mergeCell ref="O65:Q65"/>
    <mergeCell ref="R65:T65"/>
    <mergeCell ref="U65:V65"/>
    <mergeCell ref="W65:Y65"/>
    <mergeCell ref="Z64:AB64"/>
    <mergeCell ref="AC64:AD64"/>
    <mergeCell ref="AE64:AG64"/>
    <mergeCell ref="AH64:AJ64"/>
    <mergeCell ref="AK64:AL64"/>
    <mergeCell ref="AM64:AO64"/>
    <mergeCell ref="AP63:AR63"/>
    <mergeCell ref="AS63:AT63"/>
    <mergeCell ref="AU63:AW63"/>
    <mergeCell ref="AX63:AZ63"/>
    <mergeCell ref="A64:D64"/>
    <mergeCell ref="M64:N64"/>
    <mergeCell ref="O64:Q64"/>
    <mergeCell ref="R64:T64"/>
    <mergeCell ref="U64:V64"/>
    <mergeCell ref="W64:Y64"/>
    <mergeCell ref="Z63:AB63"/>
    <mergeCell ref="AC63:AD63"/>
    <mergeCell ref="AE63:AG63"/>
    <mergeCell ref="AH63:AJ63"/>
    <mergeCell ref="AK63:AL63"/>
    <mergeCell ref="AM63:AO63"/>
    <mergeCell ref="AP66:AR66"/>
    <mergeCell ref="AS66:AT66"/>
    <mergeCell ref="AU66:AW66"/>
    <mergeCell ref="AX66:AZ66"/>
    <mergeCell ref="A67:D67"/>
    <mergeCell ref="M67:N67"/>
    <mergeCell ref="O67:Q67"/>
    <mergeCell ref="R67:T67"/>
    <mergeCell ref="U67:V67"/>
    <mergeCell ref="W67:Y67"/>
    <mergeCell ref="Z66:AB66"/>
    <mergeCell ref="AC66:AD66"/>
    <mergeCell ref="AE66:AG66"/>
    <mergeCell ref="AH66:AJ66"/>
    <mergeCell ref="AK66:AL66"/>
    <mergeCell ref="AM66:AO66"/>
    <mergeCell ref="AP65:AR65"/>
    <mergeCell ref="AS65:AT65"/>
    <mergeCell ref="AU65:AW65"/>
    <mergeCell ref="AX65:AZ65"/>
    <mergeCell ref="A66:D66"/>
    <mergeCell ref="M66:N66"/>
    <mergeCell ref="O66:Q66"/>
    <mergeCell ref="R66:T66"/>
    <mergeCell ref="U66:V66"/>
    <mergeCell ref="W66:Y66"/>
    <mergeCell ref="Z65:AB65"/>
    <mergeCell ref="AC65:AD65"/>
    <mergeCell ref="AE65:AG65"/>
    <mergeCell ref="AH65:AJ65"/>
    <mergeCell ref="AK65:AL65"/>
    <mergeCell ref="AM65:AO65"/>
    <mergeCell ref="AP68:AR68"/>
    <mergeCell ref="AS68:AT68"/>
    <mergeCell ref="AU68:AW68"/>
    <mergeCell ref="AX68:AZ68"/>
    <mergeCell ref="A69:D69"/>
    <mergeCell ref="M69:N69"/>
    <mergeCell ref="O69:Q69"/>
    <mergeCell ref="R69:T69"/>
    <mergeCell ref="U69:V69"/>
    <mergeCell ref="W69:Y69"/>
    <mergeCell ref="Z68:AB68"/>
    <mergeCell ref="AC68:AD68"/>
    <mergeCell ref="AE68:AG68"/>
    <mergeCell ref="AH68:AJ68"/>
    <mergeCell ref="AK68:AL68"/>
    <mergeCell ref="AM68:AO68"/>
    <mergeCell ref="AP67:AR67"/>
    <mergeCell ref="AS67:AT67"/>
    <mergeCell ref="AU67:AW67"/>
    <mergeCell ref="AX67:AZ67"/>
    <mergeCell ref="A68:D68"/>
    <mergeCell ref="M68:N68"/>
    <mergeCell ref="O68:Q68"/>
    <mergeCell ref="R68:T68"/>
    <mergeCell ref="U68:V68"/>
    <mergeCell ref="W68:Y68"/>
    <mergeCell ref="Z67:AB67"/>
    <mergeCell ref="AC67:AD67"/>
    <mergeCell ref="AE67:AG67"/>
    <mergeCell ref="AH67:AJ67"/>
    <mergeCell ref="AK67:AL67"/>
    <mergeCell ref="AM67:AO67"/>
    <mergeCell ref="AP70:AR70"/>
    <mergeCell ref="AS70:AT70"/>
    <mergeCell ref="AU70:AW70"/>
    <mergeCell ref="AX70:AZ70"/>
    <mergeCell ref="A71:D71"/>
    <mergeCell ref="M71:N71"/>
    <mergeCell ref="O71:Q71"/>
    <mergeCell ref="R71:T71"/>
    <mergeCell ref="U71:V71"/>
    <mergeCell ref="W71:Y71"/>
    <mergeCell ref="Z70:AB70"/>
    <mergeCell ref="AC70:AD70"/>
    <mergeCell ref="AE70:AG70"/>
    <mergeCell ref="AH70:AJ70"/>
    <mergeCell ref="AK70:AL70"/>
    <mergeCell ref="AM70:AO70"/>
    <mergeCell ref="AP69:AR69"/>
    <mergeCell ref="AS69:AT69"/>
    <mergeCell ref="AU69:AW69"/>
    <mergeCell ref="AX69:AZ69"/>
    <mergeCell ref="A70:D70"/>
    <mergeCell ref="M70:N70"/>
    <mergeCell ref="O70:Q70"/>
    <mergeCell ref="R70:T70"/>
    <mergeCell ref="U70:V70"/>
    <mergeCell ref="W70:Y70"/>
    <mergeCell ref="Z69:AB69"/>
    <mergeCell ref="AC69:AD69"/>
    <mergeCell ref="AE69:AG69"/>
    <mergeCell ref="AH69:AJ69"/>
    <mergeCell ref="AK69:AL69"/>
    <mergeCell ref="AM69:AO69"/>
    <mergeCell ref="AP72:AR72"/>
    <mergeCell ref="AS72:AT72"/>
    <mergeCell ref="AU72:AW72"/>
    <mergeCell ref="AX72:AZ72"/>
    <mergeCell ref="A73:L73"/>
    <mergeCell ref="M73:N73"/>
    <mergeCell ref="O73:Q73"/>
    <mergeCell ref="R73:T73"/>
    <mergeCell ref="U73:V73"/>
    <mergeCell ref="W73:Y73"/>
    <mergeCell ref="Z72:AB72"/>
    <mergeCell ref="AC72:AD72"/>
    <mergeCell ref="AE72:AG72"/>
    <mergeCell ref="AH72:AJ72"/>
    <mergeCell ref="AK72:AL72"/>
    <mergeCell ref="AM72:AO72"/>
    <mergeCell ref="AP71:AR71"/>
    <mergeCell ref="AS71:AT71"/>
    <mergeCell ref="AU71:AW71"/>
    <mergeCell ref="AX71:AZ71"/>
    <mergeCell ref="A72:D72"/>
    <mergeCell ref="M72:N72"/>
    <mergeCell ref="O72:Q72"/>
    <mergeCell ref="R72:T72"/>
    <mergeCell ref="U72:V72"/>
    <mergeCell ref="W72:Y72"/>
    <mergeCell ref="Z71:AB71"/>
    <mergeCell ref="AC71:AD71"/>
    <mergeCell ref="AE71:AG71"/>
    <mergeCell ref="AH71:AJ71"/>
    <mergeCell ref="AK71:AL71"/>
    <mergeCell ref="AM71:AO71"/>
    <mergeCell ref="A75:D75"/>
    <mergeCell ref="M75:N75"/>
    <mergeCell ref="O75:Q75"/>
    <mergeCell ref="R75:T75"/>
    <mergeCell ref="U75:V75"/>
    <mergeCell ref="W75:Y75"/>
    <mergeCell ref="AP73:AR73"/>
    <mergeCell ref="AS73:AT73"/>
    <mergeCell ref="AU73:AW73"/>
    <mergeCell ref="AX73:AZ73"/>
    <mergeCell ref="A74:D74"/>
    <mergeCell ref="E74:AZ74"/>
    <mergeCell ref="Z73:AB73"/>
    <mergeCell ref="AC73:AD73"/>
    <mergeCell ref="AE73:AG73"/>
    <mergeCell ref="AH73:AJ73"/>
    <mergeCell ref="AK73:AL73"/>
    <mergeCell ref="AM73:AO73"/>
    <mergeCell ref="AP76:AR76"/>
    <mergeCell ref="AS76:AT76"/>
    <mergeCell ref="AU76:AW76"/>
    <mergeCell ref="AX76:AZ76"/>
    <mergeCell ref="A77:D77"/>
    <mergeCell ref="M77:N77"/>
    <mergeCell ref="O77:Q77"/>
    <mergeCell ref="R77:T77"/>
    <mergeCell ref="U77:V77"/>
    <mergeCell ref="W77:Y77"/>
    <mergeCell ref="Z76:AB76"/>
    <mergeCell ref="AC76:AD76"/>
    <mergeCell ref="AE76:AG76"/>
    <mergeCell ref="AH76:AJ76"/>
    <mergeCell ref="AK76:AL76"/>
    <mergeCell ref="AM76:AO76"/>
    <mergeCell ref="AP75:AR75"/>
    <mergeCell ref="AS75:AT75"/>
    <mergeCell ref="AU75:AW75"/>
    <mergeCell ref="AX75:AZ75"/>
    <mergeCell ref="A76:D76"/>
    <mergeCell ref="M76:N76"/>
    <mergeCell ref="O76:Q76"/>
    <mergeCell ref="R76:T76"/>
    <mergeCell ref="U76:V76"/>
    <mergeCell ref="W76:Y76"/>
    <mergeCell ref="Z75:AB75"/>
    <mergeCell ref="AC75:AD75"/>
    <mergeCell ref="AE75:AG75"/>
    <mergeCell ref="AH75:AJ75"/>
    <mergeCell ref="AK75:AL75"/>
    <mergeCell ref="AM75:AO75"/>
    <mergeCell ref="AP78:AR78"/>
    <mergeCell ref="AS78:AT78"/>
    <mergeCell ref="AU78:AW78"/>
    <mergeCell ref="AX78:AZ78"/>
    <mergeCell ref="A79:D79"/>
    <mergeCell ref="M79:N79"/>
    <mergeCell ref="O79:Q79"/>
    <mergeCell ref="R79:T79"/>
    <mergeCell ref="U79:V79"/>
    <mergeCell ref="W79:Y79"/>
    <mergeCell ref="Z78:AB78"/>
    <mergeCell ref="AC78:AD78"/>
    <mergeCell ref="AE78:AG78"/>
    <mergeCell ref="AH78:AJ78"/>
    <mergeCell ref="AK78:AL78"/>
    <mergeCell ref="AM78:AO78"/>
    <mergeCell ref="AP77:AR77"/>
    <mergeCell ref="AS77:AT77"/>
    <mergeCell ref="AU77:AW77"/>
    <mergeCell ref="AX77:AZ77"/>
    <mergeCell ref="A78:D78"/>
    <mergeCell ref="M78:N78"/>
    <mergeCell ref="O78:Q78"/>
    <mergeCell ref="R78:T78"/>
    <mergeCell ref="U78:V78"/>
    <mergeCell ref="W78:Y78"/>
    <mergeCell ref="Z77:AB77"/>
    <mergeCell ref="AC77:AD77"/>
    <mergeCell ref="AE77:AG77"/>
    <mergeCell ref="AH77:AJ77"/>
    <mergeCell ref="AK77:AL77"/>
    <mergeCell ref="AM77:AO77"/>
    <mergeCell ref="AP80:AR80"/>
    <mergeCell ref="AS80:AT80"/>
    <mergeCell ref="AU80:AW80"/>
    <mergeCell ref="AX80:AZ80"/>
    <mergeCell ref="A81:D81"/>
    <mergeCell ref="M81:N81"/>
    <mergeCell ref="O81:Q81"/>
    <mergeCell ref="R81:T81"/>
    <mergeCell ref="U81:V81"/>
    <mergeCell ref="W81:Y81"/>
    <mergeCell ref="Z80:AB80"/>
    <mergeCell ref="AC80:AD80"/>
    <mergeCell ref="AE80:AG80"/>
    <mergeCell ref="AH80:AJ80"/>
    <mergeCell ref="AK80:AL80"/>
    <mergeCell ref="AM80:AO80"/>
    <mergeCell ref="AP79:AR79"/>
    <mergeCell ref="AS79:AT79"/>
    <mergeCell ref="AU79:AW79"/>
    <mergeCell ref="AX79:AZ79"/>
    <mergeCell ref="A80:D80"/>
    <mergeCell ref="M80:N80"/>
    <mergeCell ref="O80:Q80"/>
    <mergeCell ref="R80:T80"/>
    <mergeCell ref="U80:V80"/>
    <mergeCell ref="W80:Y80"/>
    <mergeCell ref="Z79:AB79"/>
    <mergeCell ref="AC79:AD79"/>
    <mergeCell ref="AE79:AG79"/>
    <mergeCell ref="AH79:AJ79"/>
    <mergeCell ref="AK79:AL79"/>
    <mergeCell ref="AM79:AO79"/>
    <mergeCell ref="AP82:AR82"/>
    <mergeCell ref="AS82:AT82"/>
    <mergeCell ref="AU82:AW82"/>
    <mergeCell ref="AX82:AZ82"/>
    <mergeCell ref="A83:L83"/>
    <mergeCell ref="M83:N83"/>
    <mergeCell ref="O83:Q83"/>
    <mergeCell ref="R83:T83"/>
    <mergeCell ref="U83:V83"/>
    <mergeCell ref="W83:Y83"/>
    <mergeCell ref="Z82:AB82"/>
    <mergeCell ref="AC82:AD82"/>
    <mergeCell ref="AE82:AG82"/>
    <mergeCell ref="AH82:AJ82"/>
    <mergeCell ref="AK82:AL82"/>
    <mergeCell ref="AM82:AO82"/>
    <mergeCell ref="AP81:AR81"/>
    <mergeCell ref="AS81:AT81"/>
    <mergeCell ref="AU81:AW81"/>
    <mergeCell ref="AX81:AZ81"/>
    <mergeCell ref="A82:L82"/>
    <mergeCell ref="M82:N82"/>
    <mergeCell ref="O82:Q82"/>
    <mergeCell ref="R82:T82"/>
    <mergeCell ref="U82:V82"/>
    <mergeCell ref="W82:Y82"/>
    <mergeCell ref="Z81:AB81"/>
    <mergeCell ref="AC81:AD81"/>
    <mergeCell ref="AE81:AG81"/>
    <mergeCell ref="AH81:AJ81"/>
    <mergeCell ref="AK81:AL81"/>
    <mergeCell ref="AM81:AO81"/>
    <mergeCell ref="AS85:AZ85"/>
    <mergeCell ref="AP83:AR83"/>
    <mergeCell ref="AS83:AT83"/>
    <mergeCell ref="AU83:AW83"/>
    <mergeCell ref="AX83:AZ83"/>
    <mergeCell ref="A84:AR84"/>
    <mergeCell ref="A85:L85"/>
    <mergeCell ref="M85:T85"/>
    <mergeCell ref="U85:AB85"/>
    <mergeCell ref="AC85:AJ85"/>
    <mergeCell ref="AK85:AR85"/>
    <mergeCell ref="Z83:AB83"/>
    <mergeCell ref="AC83:AD83"/>
    <mergeCell ref="AE83:AG83"/>
    <mergeCell ref="AH83:AJ83"/>
    <mergeCell ref="AK83:AL83"/>
    <mergeCell ref="AM83:AO8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4"/>
  <sheetViews>
    <sheetView workbookViewId="0">
      <pane ySplit="3" topLeftCell="A4" activePane="bottomLeft" state="frozenSplit"/>
      <selection pane="bottomLeft" activeCell="N75" sqref="N75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520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10</v>
      </c>
      <c r="C6" s="16">
        <v>1.4999999664723873E-2</v>
      </c>
      <c r="D6" s="1">
        <v>5.000000074505806E-2</v>
      </c>
      <c r="E6" s="33">
        <v>110</v>
      </c>
      <c r="F6" s="34"/>
      <c r="G6" s="205" t="s">
        <v>46</v>
      </c>
      <c r="H6" s="205"/>
      <c r="I6" s="36">
        <v>6.3000001013278961E-2</v>
      </c>
      <c r="J6" s="36"/>
      <c r="K6" s="36">
        <v>11.100000381469727</v>
      </c>
      <c r="L6" s="37"/>
      <c r="M6" s="38">
        <v>15</v>
      </c>
      <c r="N6" s="39"/>
      <c r="O6" s="40">
        <f>M16</f>
        <v>2.6446726380763788</v>
      </c>
      <c r="P6" s="40"/>
      <c r="Q6" s="40">
        <f>R16</f>
        <v>1.5650215381809867</v>
      </c>
      <c r="R6" s="40"/>
      <c r="S6" s="41">
        <f>IF(O6=0,0,COS(ATAN(Q6/O6)))</f>
        <v>0.86060419219084738</v>
      </c>
      <c r="T6" s="42"/>
      <c r="U6" s="43">
        <v>16</v>
      </c>
      <c r="V6" s="39"/>
      <c r="W6" s="40">
        <f>U16</f>
        <v>2.7117185012290959</v>
      </c>
      <c r="X6" s="40"/>
      <c r="Y6" s="40">
        <f>Z16</f>
        <v>1.681058310322727</v>
      </c>
      <c r="Z6" s="40"/>
      <c r="AA6" s="41">
        <f>IF(W6=0,0,COS(ATAN(Y6/W6)))</f>
        <v>0.8499317692116044</v>
      </c>
      <c r="AB6" s="42"/>
      <c r="AC6" s="43">
        <v>17</v>
      </c>
      <c r="AD6" s="39"/>
      <c r="AE6" s="40">
        <f>AC16</f>
        <v>2.8715693015499455</v>
      </c>
      <c r="AF6" s="40"/>
      <c r="AG6" s="40">
        <f>AH16</f>
        <v>2.0181959537174388</v>
      </c>
      <c r="AH6" s="40"/>
      <c r="AI6" s="41">
        <f>IF(AE6=0,0,COS(ATAN(AG6/AE6)))</f>
        <v>0.81814660156038466</v>
      </c>
      <c r="AJ6" s="42"/>
      <c r="AK6" s="43">
        <v>17</v>
      </c>
      <c r="AL6" s="39"/>
      <c r="AM6" s="40">
        <f>AK16</f>
        <v>2.9054945935963432</v>
      </c>
      <c r="AN6" s="40"/>
      <c r="AO6" s="40">
        <f>AP16</f>
        <v>1.8061365821081781</v>
      </c>
      <c r="AP6" s="40"/>
      <c r="AQ6" s="41">
        <f>IF(AM6=0,0,COS(ATAN(AO6/AM6)))</f>
        <v>0.8492829241254779</v>
      </c>
      <c r="AR6" s="42"/>
      <c r="AS6" s="43">
        <v>17</v>
      </c>
      <c r="AT6" s="39"/>
      <c r="AU6" s="40">
        <f>AS16</f>
        <v>2.8928508205715344</v>
      </c>
      <c r="AV6" s="40"/>
      <c r="AW6" s="40">
        <f>AX16</f>
        <v>1.7178389216716987</v>
      </c>
      <c r="AX6" s="40"/>
      <c r="AY6" s="41">
        <f>IF(AU6=0,0,COS(ATAN(AW6/AU6)))</f>
        <v>0.85982750561805121</v>
      </c>
      <c r="AZ6" s="42"/>
    </row>
    <row r="7" spans="1:52" x14ac:dyDescent="0.2">
      <c r="A7" s="49"/>
      <c r="B7" s="50"/>
      <c r="C7" s="50"/>
      <c r="D7" s="51"/>
      <c r="E7" s="54">
        <v>6</v>
      </c>
      <c r="F7" s="55"/>
      <c r="G7" s="56" t="s">
        <v>14</v>
      </c>
      <c r="H7" s="56"/>
      <c r="I7" s="57">
        <f>I6</f>
        <v>6.3000001013278961E-2</v>
      </c>
      <c r="J7" s="57"/>
      <c r="K7" s="57">
        <f>K6</f>
        <v>11.100000381469727</v>
      </c>
      <c r="L7" s="58"/>
      <c r="M7" s="59">
        <v>269</v>
      </c>
      <c r="N7" s="47"/>
      <c r="O7" s="48">
        <f>SQRT(3)*M21*M7*S7/1000</f>
        <v>2.6240708547562108</v>
      </c>
      <c r="P7" s="48"/>
      <c r="Q7" s="48">
        <f>SQRT(3)*M21*M7*SIN(ACOS(S7))/1000</f>
        <v>1.4163234426545743</v>
      </c>
      <c r="R7" s="48"/>
      <c r="S7" s="44">
        <v>0.87999999523162842</v>
      </c>
      <c r="T7" s="45"/>
      <c r="U7" s="46">
        <v>279</v>
      </c>
      <c r="V7" s="47"/>
      <c r="W7" s="48">
        <f>SQRT(3)*U21*U7*AA7/1000</f>
        <v>2.6906924869774618</v>
      </c>
      <c r="X7" s="48"/>
      <c r="Y7" s="48">
        <f>SQRT(3)*U21*U7*SIN(ACOS(AA7))/1000</f>
        <v>1.5248856696766808</v>
      </c>
      <c r="Z7" s="48"/>
      <c r="AA7" s="44">
        <v>0.87000000476837158</v>
      </c>
      <c r="AB7" s="45"/>
      <c r="AC7" s="46">
        <v>306</v>
      </c>
      <c r="AD7" s="47"/>
      <c r="AE7" s="48">
        <f>SQRT(3)*AC21*AC7*AI7/1000</f>
        <v>2.8493205267942034</v>
      </c>
      <c r="AF7" s="48"/>
      <c r="AG7" s="48">
        <f>SQRT(3)*AC21*AC7*SIN(ACOS(AI7))/1000</f>
        <v>1.8404794371289444</v>
      </c>
      <c r="AH7" s="48"/>
      <c r="AI7" s="44">
        <v>0.8399999737739563</v>
      </c>
      <c r="AJ7" s="45"/>
      <c r="AK7" s="46">
        <v>299</v>
      </c>
      <c r="AL7" s="47"/>
      <c r="AM7" s="48">
        <f>SQRT(3)*AK21*AK7*AQ7/1000</f>
        <v>2.8835736688396452</v>
      </c>
      <c r="AN7" s="48"/>
      <c r="AO7" s="48">
        <f>SQRT(3)*AK21*AK7*SIN(ACOS(AQ7))/1000</f>
        <v>1.6341964703703498</v>
      </c>
      <c r="AP7" s="48"/>
      <c r="AQ7" s="44">
        <v>0.87000000476837158</v>
      </c>
      <c r="AR7" s="45"/>
      <c r="AS7" s="46">
        <v>299</v>
      </c>
      <c r="AT7" s="47"/>
      <c r="AU7" s="48">
        <f>SQRT(3)*AS21*AS7*AY7/1000</f>
        <v>2.8711444848387737</v>
      </c>
      <c r="AV7" s="48"/>
      <c r="AW7" s="48">
        <f>SQRT(3)*AS21*AS7*SIN(ACOS(AY7))/1000</f>
        <v>1.5496796642342729</v>
      </c>
      <c r="AX7" s="48"/>
      <c r="AY7" s="44">
        <v>0.87999999523162842</v>
      </c>
      <c r="AZ7" s="45"/>
    </row>
    <row r="8" spans="1:52" ht="15.75" customHeight="1" thickBot="1" x14ac:dyDescent="0.25">
      <c r="A8" s="52"/>
      <c r="B8" s="53"/>
      <c r="C8" s="53"/>
      <c r="D8" s="53"/>
      <c r="E8" s="60" t="s">
        <v>15</v>
      </c>
      <c r="F8" s="61"/>
      <c r="G8" s="61"/>
      <c r="H8" s="61"/>
      <c r="I8" s="61"/>
      <c r="J8" s="61"/>
      <c r="K8" s="61"/>
      <c r="L8" s="62"/>
      <c r="M8" s="61">
        <v>9</v>
      </c>
      <c r="N8" s="61"/>
      <c r="O8" s="61"/>
      <c r="P8" s="63" t="s">
        <v>16</v>
      </c>
      <c r="Q8" s="63"/>
      <c r="R8" s="64"/>
      <c r="S8" s="64"/>
      <c r="T8" s="65"/>
      <c r="U8" s="60">
        <v>9</v>
      </c>
      <c r="V8" s="61"/>
      <c r="W8" s="61"/>
      <c r="X8" s="63" t="s">
        <v>16</v>
      </c>
      <c r="Y8" s="63"/>
      <c r="Z8" s="64"/>
      <c r="AA8" s="64"/>
      <c r="AB8" s="65"/>
      <c r="AC8" s="60">
        <v>9</v>
      </c>
      <c r="AD8" s="61"/>
      <c r="AE8" s="61"/>
      <c r="AF8" s="63" t="s">
        <v>16</v>
      </c>
      <c r="AG8" s="63"/>
      <c r="AH8" s="64"/>
      <c r="AI8" s="64"/>
      <c r="AJ8" s="65"/>
      <c r="AK8" s="60">
        <v>9</v>
      </c>
      <c r="AL8" s="61"/>
      <c r="AM8" s="61"/>
      <c r="AN8" s="63" t="s">
        <v>16</v>
      </c>
      <c r="AO8" s="63"/>
      <c r="AP8" s="64"/>
      <c r="AQ8" s="64"/>
      <c r="AR8" s="65"/>
      <c r="AS8" s="60">
        <v>9</v>
      </c>
      <c r="AT8" s="61"/>
      <c r="AU8" s="61"/>
      <c r="AV8" s="63" t="s">
        <v>16</v>
      </c>
      <c r="AW8" s="63"/>
      <c r="AX8" s="64"/>
      <c r="AY8" s="64"/>
      <c r="AZ8" s="65"/>
    </row>
    <row r="9" spans="1:52" x14ac:dyDescent="0.2">
      <c r="A9" s="15" t="s">
        <v>17</v>
      </c>
      <c r="B9" s="18">
        <v>10</v>
      </c>
      <c r="C9" s="16">
        <v>1.4999999664723873E-2</v>
      </c>
      <c r="D9" s="1">
        <v>5.000000074505806E-2</v>
      </c>
      <c r="E9" s="33">
        <v>110</v>
      </c>
      <c r="F9" s="34"/>
      <c r="G9" s="205" t="s">
        <v>46</v>
      </c>
      <c r="H9" s="205"/>
      <c r="I9" s="36">
        <v>6.4999997615814209E-2</v>
      </c>
      <c r="J9" s="36"/>
      <c r="K9" s="36">
        <v>11.300000190734863</v>
      </c>
      <c r="L9" s="37"/>
      <c r="M9" s="38">
        <v>4</v>
      </c>
      <c r="N9" s="39"/>
      <c r="O9" s="40">
        <f>M17</f>
        <v>1.0372151740820963</v>
      </c>
      <c r="P9" s="40"/>
      <c r="Q9" s="40">
        <f>R17</f>
        <v>0.31854209430908081</v>
      </c>
      <c r="R9" s="40"/>
      <c r="S9" s="41">
        <f>IF(O9=0,0,COS(ATAN(Q9/O9)))</f>
        <v>0.95593457581457353</v>
      </c>
      <c r="T9" s="42"/>
      <c r="U9" s="43">
        <v>4</v>
      </c>
      <c r="V9" s="39"/>
      <c r="W9" s="40">
        <f>U17</f>
        <v>0.9726115640501346</v>
      </c>
      <c r="X9" s="40"/>
      <c r="Y9" s="40">
        <f>Z17</f>
        <v>0.30084005850073953</v>
      </c>
      <c r="Z9" s="40"/>
      <c r="AA9" s="41">
        <f>IF(W9=0,0,COS(ATAN(Y9/W9)))</f>
        <v>0.95534313182801922</v>
      </c>
      <c r="AB9" s="42"/>
      <c r="AC9" s="43">
        <v>4</v>
      </c>
      <c r="AD9" s="39"/>
      <c r="AE9" s="40">
        <f>AC17</f>
        <v>1.0477460331060178</v>
      </c>
      <c r="AF9" s="40"/>
      <c r="AG9" s="40">
        <f>AH17</f>
        <v>0.27209316048102766</v>
      </c>
      <c r="AH9" s="40"/>
      <c r="AI9" s="41">
        <f>IF(AE9=0,0,COS(ATAN(AG9/AE9)))</f>
        <v>0.96789464121573732</v>
      </c>
      <c r="AJ9" s="42"/>
      <c r="AK9" s="43">
        <v>4</v>
      </c>
      <c r="AL9" s="39"/>
      <c r="AM9" s="40">
        <f>AK17</f>
        <v>1.0695035500305701</v>
      </c>
      <c r="AN9" s="40"/>
      <c r="AO9" s="40">
        <f>AP17</f>
        <v>0.2770381834977283</v>
      </c>
      <c r="AP9" s="40"/>
      <c r="AQ9" s="41">
        <f>IF(AM9=0,0,COS(ATAN(AO9/AM9)))</f>
        <v>0.96804976248832453</v>
      </c>
      <c r="AR9" s="42"/>
      <c r="AS9" s="43">
        <v>4</v>
      </c>
      <c r="AT9" s="39"/>
      <c r="AU9" s="40">
        <f>AS17</f>
        <v>0.99335503631461808</v>
      </c>
      <c r="AV9" s="40"/>
      <c r="AW9" s="40">
        <f>AX17</f>
        <v>0.25977920198154481</v>
      </c>
      <c r="AX9" s="40"/>
      <c r="AY9" s="41">
        <f>IF(AU9=0,0,COS(ATAN(AW9/AU9)))</f>
        <v>0.96746411165756596</v>
      </c>
      <c r="AZ9" s="42"/>
    </row>
    <row r="10" spans="1:52" x14ac:dyDescent="0.2">
      <c r="A10" s="49"/>
      <c r="B10" s="50"/>
      <c r="C10" s="50"/>
      <c r="D10" s="51"/>
      <c r="E10" s="54">
        <v>6</v>
      </c>
      <c r="F10" s="55"/>
      <c r="G10" s="56" t="s">
        <v>18</v>
      </c>
      <c r="H10" s="56"/>
      <c r="I10" s="57">
        <f>I9</f>
        <v>6.4999997615814209E-2</v>
      </c>
      <c r="J10" s="57"/>
      <c r="K10" s="57">
        <f>K9</f>
        <v>11.300000190734863</v>
      </c>
      <c r="L10" s="58"/>
      <c r="M10" s="59">
        <v>95</v>
      </c>
      <c r="N10" s="47"/>
      <c r="O10" s="48">
        <f>SQRT(3)*M22*M10*S10/1000</f>
        <v>1.02149432962233</v>
      </c>
      <c r="P10" s="48"/>
      <c r="Q10" s="48">
        <f>SQRT(3)*M22*M10*SIN(ACOS(S10))/1000</f>
        <v>0.25601048337902826</v>
      </c>
      <c r="R10" s="48"/>
      <c r="S10" s="44">
        <v>0.97000002861022949</v>
      </c>
      <c r="T10" s="45"/>
      <c r="U10" s="46">
        <v>89</v>
      </c>
      <c r="V10" s="47"/>
      <c r="W10" s="48">
        <f>SQRT(3)*U22*U10*AA10/1000</f>
        <v>0.95697889827776184</v>
      </c>
      <c r="X10" s="48"/>
      <c r="Y10" s="48">
        <f>SQRT(3)*U22*U10*SIN(ACOS(AA10))/1000</f>
        <v>0.23984140021824751</v>
      </c>
      <c r="Z10" s="48"/>
      <c r="AA10" s="44">
        <v>0.97000002861022949</v>
      </c>
      <c r="AB10" s="45"/>
      <c r="AC10" s="46">
        <v>95</v>
      </c>
      <c r="AD10" s="47"/>
      <c r="AE10" s="48">
        <f>SQRT(3)*AC22*AC10*AI10/1000</f>
        <v>1.0320251886462515</v>
      </c>
      <c r="AF10" s="48"/>
      <c r="AG10" s="48">
        <f>SQRT(3)*AC22*AC10*SIN(ACOS(AI10))/1000</f>
        <v>0.20956154955097511</v>
      </c>
      <c r="AH10" s="48"/>
      <c r="AI10" s="44">
        <v>0.98000001907348633</v>
      </c>
      <c r="AJ10" s="45"/>
      <c r="AK10" s="46">
        <v>97</v>
      </c>
      <c r="AL10" s="47"/>
      <c r="AM10" s="48">
        <f>SQRT(3)*AK22*AK10*AQ10/1000</f>
        <v>1.0537520347230147</v>
      </c>
      <c r="AN10" s="48"/>
      <c r="AO10" s="48">
        <f>SQRT(3)*AK22*AK10*SIN(ACOS(AQ10))/1000</f>
        <v>0.21397337164678512</v>
      </c>
      <c r="AP10" s="48"/>
      <c r="AQ10" s="44">
        <v>0.98000001907348633</v>
      </c>
      <c r="AR10" s="45"/>
      <c r="AS10" s="46">
        <v>90</v>
      </c>
      <c r="AT10" s="47"/>
      <c r="AU10" s="48">
        <f>SQRT(3)*AS22*AS10*AY10/1000</f>
        <v>0.97770807345434363</v>
      </c>
      <c r="AV10" s="48"/>
      <c r="AW10" s="48">
        <f>SQRT(3)*AS22*AS10*SIN(ACOS(AY10))/1000</f>
        <v>0.19853199431145013</v>
      </c>
      <c r="AX10" s="48"/>
      <c r="AY10" s="44">
        <v>0.98000001907348633</v>
      </c>
      <c r="AZ10" s="45"/>
    </row>
    <row r="11" spans="1:52" ht="15.75" customHeight="1" thickBot="1" x14ac:dyDescent="0.25">
      <c r="A11" s="52"/>
      <c r="B11" s="53"/>
      <c r="C11" s="53"/>
      <c r="D11" s="53"/>
      <c r="E11" s="60" t="s">
        <v>15</v>
      </c>
      <c r="F11" s="61"/>
      <c r="G11" s="61"/>
      <c r="H11" s="61"/>
      <c r="I11" s="61"/>
      <c r="J11" s="61"/>
      <c r="K11" s="61"/>
      <c r="L11" s="62"/>
      <c r="M11" s="61">
        <v>9</v>
      </c>
      <c r="N11" s="61"/>
      <c r="O11" s="61"/>
      <c r="P11" s="63" t="s">
        <v>16</v>
      </c>
      <c r="Q11" s="63"/>
      <c r="R11" s="64"/>
      <c r="S11" s="64"/>
      <c r="T11" s="65"/>
      <c r="U11" s="60">
        <v>9</v>
      </c>
      <c r="V11" s="61"/>
      <c r="W11" s="61"/>
      <c r="X11" s="63" t="s">
        <v>16</v>
      </c>
      <c r="Y11" s="63"/>
      <c r="Z11" s="64"/>
      <c r="AA11" s="64"/>
      <c r="AB11" s="65"/>
      <c r="AC11" s="60">
        <v>9</v>
      </c>
      <c r="AD11" s="61"/>
      <c r="AE11" s="61"/>
      <c r="AF11" s="63" t="s">
        <v>16</v>
      </c>
      <c r="AG11" s="63"/>
      <c r="AH11" s="64"/>
      <c r="AI11" s="64"/>
      <c r="AJ11" s="65"/>
      <c r="AK11" s="60">
        <v>9</v>
      </c>
      <c r="AL11" s="61"/>
      <c r="AM11" s="61"/>
      <c r="AN11" s="63" t="s">
        <v>16</v>
      </c>
      <c r="AO11" s="63"/>
      <c r="AP11" s="64"/>
      <c r="AQ11" s="64"/>
      <c r="AR11" s="65"/>
      <c r="AS11" s="60">
        <v>9</v>
      </c>
      <c r="AT11" s="61"/>
      <c r="AU11" s="61"/>
      <c r="AV11" s="63" t="s">
        <v>16</v>
      </c>
      <c r="AW11" s="63"/>
      <c r="AX11" s="64"/>
      <c r="AY11" s="64"/>
      <c r="AZ11" s="65"/>
    </row>
    <row r="12" spans="1:52" x14ac:dyDescent="0.2">
      <c r="A12" s="66" t="s">
        <v>19</v>
      </c>
      <c r="B12" s="67"/>
      <c r="C12" s="67"/>
      <c r="D12" s="67"/>
      <c r="E12" s="70" t="s">
        <v>47</v>
      </c>
      <c r="F12" s="35"/>
      <c r="G12" s="35"/>
      <c r="H12" s="35"/>
      <c r="I12" s="35"/>
      <c r="J12" s="35"/>
      <c r="K12" s="35"/>
      <c r="L12" s="71"/>
      <c r="M12" s="72">
        <f>SUM(M6,M9)</f>
        <v>19</v>
      </c>
      <c r="N12" s="73"/>
      <c r="O12" s="74">
        <f>SUM(O6,O9)</f>
        <v>3.6818878121584753</v>
      </c>
      <c r="P12" s="73"/>
      <c r="Q12" s="74">
        <f>SUM(Q6,Q9)</f>
        <v>1.8835636324900675</v>
      </c>
      <c r="R12" s="73"/>
      <c r="S12" s="73"/>
      <c r="T12" s="75"/>
      <c r="U12" s="76">
        <f>SUM(U6,U9)</f>
        <v>20</v>
      </c>
      <c r="V12" s="73"/>
      <c r="W12" s="74">
        <f>SUM(W6,W9)</f>
        <v>3.6843300652792306</v>
      </c>
      <c r="X12" s="73"/>
      <c r="Y12" s="74">
        <f>SUM(Y6,Y9)</f>
        <v>1.9818983688234666</v>
      </c>
      <c r="Z12" s="73"/>
      <c r="AA12" s="73"/>
      <c r="AB12" s="75"/>
      <c r="AC12" s="76">
        <f>SUM(AC6,AC9)</f>
        <v>21</v>
      </c>
      <c r="AD12" s="73"/>
      <c r="AE12" s="74">
        <f>SUM(AE6,AE9)</f>
        <v>3.9193153346559635</v>
      </c>
      <c r="AF12" s="73"/>
      <c r="AG12" s="74">
        <f>SUM(AG6,AG9)</f>
        <v>2.2902891141984663</v>
      </c>
      <c r="AH12" s="73"/>
      <c r="AI12" s="73"/>
      <c r="AJ12" s="75"/>
      <c r="AK12" s="76">
        <f>SUM(AK6,AK9)</f>
        <v>21</v>
      </c>
      <c r="AL12" s="73"/>
      <c r="AM12" s="74">
        <f>SUM(AM6,AM9)</f>
        <v>3.9749981436269133</v>
      </c>
      <c r="AN12" s="73"/>
      <c r="AO12" s="74">
        <f>SUM(AO6,AO9)</f>
        <v>2.0831747656059063</v>
      </c>
      <c r="AP12" s="73"/>
      <c r="AQ12" s="73"/>
      <c r="AR12" s="75"/>
      <c r="AS12" s="76">
        <f>SUM(AS6,AS9)</f>
        <v>21</v>
      </c>
      <c r="AT12" s="73"/>
      <c r="AU12" s="74">
        <f>SUM(AU6,AU9)</f>
        <v>3.8862058568861526</v>
      </c>
      <c r="AV12" s="73"/>
      <c r="AW12" s="74">
        <f>SUM(AW6,AW9)</f>
        <v>1.9776181236532435</v>
      </c>
      <c r="AX12" s="73"/>
      <c r="AY12" s="73"/>
      <c r="AZ12" s="75"/>
    </row>
    <row r="13" spans="1:52" ht="13.5" thickBot="1" x14ac:dyDescent="0.25">
      <c r="A13" s="68"/>
      <c r="B13" s="69"/>
      <c r="C13" s="69"/>
      <c r="D13" s="69"/>
      <c r="E13" s="77" t="s">
        <v>20</v>
      </c>
      <c r="F13" s="78"/>
      <c r="G13" s="78"/>
      <c r="H13" s="78"/>
      <c r="I13" s="78"/>
      <c r="J13" s="78"/>
      <c r="K13" s="78"/>
      <c r="L13" s="79"/>
      <c r="M13" s="80">
        <f>SUM(M7,M10)</f>
        <v>364</v>
      </c>
      <c r="N13" s="81"/>
      <c r="O13" s="82">
        <f>SUM(O7,O10)</f>
        <v>3.6455651843785408</v>
      </c>
      <c r="P13" s="81"/>
      <c r="Q13" s="82">
        <f>SUM(Q7,Q10)</f>
        <v>1.6723339260336025</v>
      </c>
      <c r="R13" s="81"/>
      <c r="S13" s="81"/>
      <c r="T13" s="83"/>
      <c r="U13" s="84">
        <f>SUM(U7,U10)</f>
        <v>368</v>
      </c>
      <c r="V13" s="81"/>
      <c r="W13" s="82">
        <f>SUM(W7,W10)</f>
        <v>3.6476713852552236</v>
      </c>
      <c r="X13" s="81"/>
      <c r="Y13" s="82">
        <f>SUM(Y7,Y10)</f>
        <v>1.7647270698949282</v>
      </c>
      <c r="Z13" s="81"/>
      <c r="AA13" s="81"/>
      <c r="AB13" s="83"/>
      <c r="AC13" s="84">
        <f>SUM(AC7,AC10)</f>
        <v>401</v>
      </c>
      <c r="AD13" s="81"/>
      <c r="AE13" s="82">
        <f>SUM(AE7,AE10)</f>
        <v>3.8813457154404549</v>
      </c>
      <c r="AF13" s="81"/>
      <c r="AG13" s="82">
        <f>SUM(AG7,AG10)</f>
        <v>2.0500409866799196</v>
      </c>
      <c r="AH13" s="81"/>
      <c r="AI13" s="81"/>
      <c r="AJ13" s="83"/>
      <c r="AK13" s="84">
        <f>SUM(AK7,AK10)</f>
        <v>396</v>
      </c>
      <c r="AL13" s="81"/>
      <c r="AM13" s="82">
        <f>SUM(AM7,AM10)</f>
        <v>3.9373257035626601</v>
      </c>
      <c r="AN13" s="81"/>
      <c r="AO13" s="82">
        <f>SUM(AO7,AO10)</f>
        <v>1.8481698420171349</v>
      </c>
      <c r="AP13" s="81"/>
      <c r="AQ13" s="81"/>
      <c r="AR13" s="83"/>
      <c r="AS13" s="84">
        <f>SUM(AS7,AS10)</f>
        <v>389</v>
      </c>
      <c r="AT13" s="81"/>
      <c r="AU13" s="82">
        <f>SUM(AU7,AU10)</f>
        <v>3.8488525582931175</v>
      </c>
      <c r="AV13" s="81"/>
      <c r="AW13" s="82">
        <f>SUM(AW7,AW10)</f>
        <v>1.748211658545723</v>
      </c>
      <c r="AX13" s="81"/>
      <c r="AY13" s="81"/>
      <c r="AZ13" s="83"/>
    </row>
    <row r="14" spans="1:52" x14ac:dyDescent="0.2">
      <c r="A14" s="66" t="s">
        <v>21</v>
      </c>
      <c r="B14" s="67"/>
      <c r="C14" s="67"/>
      <c r="D14" s="67"/>
      <c r="E14" s="67" t="s">
        <v>22</v>
      </c>
      <c r="F14" s="67"/>
      <c r="G14" s="67"/>
      <c r="H14" s="67"/>
      <c r="I14" s="85" t="s">
        <v>13</v>
      </c>
      <c r="J14" s="86"/>
      <c r="K14" s="86"/>
      <c r="L14" s="87"/>
      <c r="M14" s="88">
        <f>I6*(POWER(O7,2)+POWER(Q7,2))/POWER(B6,2)</f>
        <v>5.6017836554440826E-3</v>
      </c>
      <c r="N14" s="88"/>
      <c r="O14" s="88"/>
      <c r="P14" s="89" t="s">
        <v>23</v>
      </c>
      <c r="Q14" s="89"/>
      <c r="R14" s="90">
        <f>K6*(POWER(O7,2)+POWER(Q7,2))/(100*B6)</f>
        <v>9.8698094781354231E-2</v>
      </c>
      <c r="S14" s="90"/>
      <c r="T14" s="91"/>
      <c r="U14" s="92">
        <f>I6*(POWER(W7,2)+POWER(Y7,2))/POWER(B6,2)</f>
        <v>6.0260145869103924E-3</v>
      </c>
      <c r="V14" s="88"/>
      <c r="W14" s="88"/>
      <c r="X14" s="89" t="s">
        <v>23</v>
      </c>
      <c r="Y14" s="89"/>
      <c r="Z14" s="90">
        <f>K6*(POWER(W7,2)+POWER(Y7,2))/(100*B6)</f>
        <v>0.10617263990098805</v>
      </c>
      <c r="AA14" s="90"/>
      <c r="AB14" s="91"/>
      <c r="AC14" s="92">
        <f>I6*(POWER(AE7,2)+POWER(AG7,2))/POWER(B6,2)</f>
        <v>7.2487750910181182E-3</v>
      </c>
      <c r="AD14" s="88"/>
      <c r="AE14" s="88"/>
      <c r="AF14" s="89" t="s">
        <v>23</v>
      </c>
      <c r="AG14" s="89"/>
      <c r="AH14" s="90">
        <f>K6*(POWER(AE7,2)+POWER(AG7,2))/(100*B6)</f>
        <v>0.12771651584343616</v>
      </c>
      <c r="AI14" s="90"/>
      <c r="AJ14" s="91"/>
      <c r="AK14" s="92">
        <f>I6*(POWER(AM7,2)+POWER(AO7,2))/POWER(B6,2)</f>
        <v>6.9209250919743583E-3</v>
      </c>
      <c r="AL14" s="88"/>
      <c r="AM14" s="88"/>
      <c r="AN14" s="89" t="s">
        <v>23</v>
      </c>
      <c r="AO14" s="89"/>
      <c r="AP14" s="90">
        <f>K6*(POWER(AM7,2)+POWER(AO7,2))/(100*B6)</f>
        <v>0.12194011099277029</v>
      </c>
      <c r="AQ14" s="90"/>
      <c r="AR14" s="91"/>
      <c r="AS14" s="92">
        <f>I6*(POWER(AU7,2)+POWER(AW7,2))/POWER(B6,2)</f>
        <v>6.7063360680369747E-3</v>
      </c>
      <c r="AT14" s="88"/>
      <c r="AU14" s="88"/>
      <c r="AV14" s="89" t="s">
        <v>23</v>
      </c>
      <c r="AW14" s="89"/>
      <c r="AX14" s="90">
        <f>K6*(POWER(AU7,2)+POWER(AW7,2))/(100*B6)</f>
        <v>0.11815925669236779</v>
      </c>
      <c r="AY14" s="90"/>
      <c r="AZ14" s="91"/>
    </row>
    <row r="15" spans="1:52" ht="13.5" thickBot="1" x14ac:dyDescent="0.25">
      <c r="A15" s="68"/>
      <c r="B15" s="69"/>
      <c r="C15" s="69"/>
      <c r="D15" s="69"/>
      <c r="E15" s="69"/>
      <c r="F15" s="69"/>
      <c r="G15" s="69"/>
      <c r="H15" s="69"/>
      <c r="I15" s="93" t="s">
        <v>17</v>
      </c>
      <c r="J15" s="63"/>
      <c r="K15" s="63"/>
      <c r="L15" s="94"/>
      <c r="M15" s="95">
        <f>I9*(POWER(O10,2)+POWER(Q10,2))/POWER(B9,2)</f>
        <v>7.2084479504241851E-4</v>
      </c>
      <c r="N15" s="95"/>
      <c r="O15" s="95"/>
      <c r="P15" s="96" t="s">
        <v>23</v>
      </c>
      <c r="Q15" s="96"/>
      <c r="R15" s="97">
        <f>K9*(POWER(O10,2)+POWER(Q10,2))/(100*B9)</f>
        <v>1.2531610184994511E-2</v>
      </c>
      <c r="S15" s="97"/>
      <c r="T15" s="98"/>
      <c r="U15" s="99">
        <f>I9*(POWER(W10,2)+POWER(Y10,2))/POWER(B9,2)</f>
        <v>6.3266610764886404E-4</v>
      </c>
      <c r="V15" s="95"/>
      <c r="W15" s="95"/>
      <c r="X15" s="96" t="s">
        <v>23</v>
      </c>
      <c r="Y15" s="96"/>
      <c r="Z15" s="97">
        <f>K9*(POWER(W10,2)+POWER(Y10,2))/(100*B9)</f>
        <v>1.0998657537433966E-2</v>
      </c>
      <c r="AA15" s="97"/>
      <c r="AB15" s="98"/>
      <c r="AC15" s="99">
        <f>I9*(POWER(AE10,2)+POWER(AG10,2))/POWER(B9,2)</f>
        <v>7.208447950424184E-4</v>
      </c>
      <c r="AD15" s="95"/>
      <c r="AE15" s="95"/>
      <c r="AF15" s="96" t="s">
        <v>23</v>
      </c>
      <c r="AG15" s="96"/>
      <c r="AH15" s="97">
        <f>K9*(POWER(AE10,2)+POWER(AG10,2))/(100*B9)</f>
        <v>1.253161018499451E-2</v>
      </c>
      <c r="AI15" s="97"/>
      <c r="AJ15" s="98"/>
      <c r="AK15" s="99">
        <f>I9*(POWER(AM10,2)+POWER(AO10,2))/POWER(B9,2)</f>
        <v>7.5151564283148088E-4</v>
      </c>
      <c r="AL15" s="95"/>
      <c r="AM15" s="95"/>
      <c r="AN15" s="96" t="s">
        <v>23</v>
      </c>
      <c r="AO15" s="96"/>
      <c r="AP15" s="97">
        <f>K9*(POWER(AM10,2)+POWER(AO10,2))/(100*B9)</f>
        <v>1.3064811105885135E-2</v>
      </c>
      <c r="AQ15" s="97"/>
      <c r="AR15" s="98"/>
      <c r="AS15" s="99">
        <f>I9*(POWER(AU10,2)+POWER(AW10,2))/POWER(B9,2)</f>
        <v>6.4696319555053634E-4</v>
      </c>
      <c r="AT15" s="95"/>
      <c r="AU15" s="95"/>
      <c r="AV15" s="96" t="s">
        <v>23</v>
      </c>
      <c r="AW15" s="96"/>
      <c r="AX15" s="97">
        <f>K9*(POWER(AU10,2)+POWER(AW10,2))/(100*B9)</f>
        <v>1.1247206925036625E-2</v>
      </c>
      <c r="AY15" s="97"/>
      <c r="AZ15" s="98"/>
    </row>
    <row r="16" spans="1:52" x14ac:dyDescent="0.2">
      <c r="A16" s="100" t="s">
        <v>49</v>
      </c>
      <c r="B16" s="101"/>
      <c r="C16" s="101"/>
      <c r="D16" s="101"/>
      <c r="E16" s="67" t="s">
        <v>24</v>
      </c>
      <c r="F16" s="67"/>
      <c r="G16" s="67"/>
      <c r="H16" s="67"/>
      <c r="I16" s="85" t="s">
        <v>13</v>
      </c>
      <c r="J16" s="86"/>
      <c r="K16" s="86"/>
      <c r="L16" s="87"/>
      <c r="M16" s="107">
        <f>SUM(O7:P7)+C6+M14</f>
        <v>2.6446726380763788</v>
      </c>
      <c r="N16" s="107"/>
      <c r="O16" s="107"/>
      <c r="P16" s="108" t="s">
        <v>23</v>
      </c>
      <c r="Q16" s="108"/>
      <c r="R16" s="109">
        <f>SUM(Q7:R7)+D6+R14</f>
        <v>1.5650215381809867</v>
      </c>
      <c r="S16" s="109"/>
      <c r="T16" s="110"/>
      <c r="U16" s="119">
        <f>SUM(W7:X7)+C6+U14</f>
        <v>2.7117185012290959</v>
      </c>
      <c r="V16" s="107"/>
      <c r="W16" s="107"/>
      <c r="X16" s="108" t="s">
        <v>23</v>
      </c>
      <c r="Y16" s="108"/>
      <c r="Z16" s="109">
        <f>SUM(Y7:Z7)+D6+Z14</f>
        <v>1.681058310322727</v>
      </c>
      <c r="AA16" s="109"/>
      <c r="AB16" s="110"/>
      <c r="AC16" s="119">
        <f>SUM(AE7:AF7)+C6+AC14</f>
        <v>2.8715693015499455</v>
      </c>
      <c r="AD16" s="107"/>
      <c r="AE16" s="107"/>
      <c r="AF16" s="108" t="s">
        <v>23</v>
      </c>
      <c r="AG16" s="108"/>
      <c r="AH16" s="109">
        <f>SUM(AG7:AH7)+D6+AH14</f>
        <v>2.0181959537174388</v>
      </c>
      <c r="AI16" s="109"/>
      <c r="AJ16" s="110"/>
      <c r="AK16" s="119">
        <f>SUM(AM7:AN7)+C6+AK14</f>
        <v>2.9054945935963432</v>
      </c>
      <c r="AL16" s="107"/>
      <c r="AM16" s="107"/>
      <c r="AN16" s="108" t="s">
        <v>23</v>
      </c>
      <c r="AO16" s="108"/>
      <c r="AP16" s="109">
        <f>SUM(AO7:AP7)+D6+AP14</f>
        <v>1.8061365821081781</v>
      </c>
      <c r="AQ16" s="109"/>
      <c r="AR16" s="110"/>
      <c r="AS16" s="119">
        <f>SUM(AU7:AV7)+C6+AS14</f>
        <v>2.8928508205715344</v>
      </c>
      <c r="AT16" s="107"/>
      <c r="AU16" s="107"/>
      <c r="AV16" s="108" t="s">
        <v>23</v>
      </c>
      <c r="AW16" s="108"/>
      <c r="AX16" s="109">
        <f>SUM(AW7:AX7)+D6+AX14</f>
        <v>1.7178389216716987</v>
      </c>
      <c r="AY16" s="109"/>
      <c r="AZ16" s="110"/>
    </row>
    <row r="17" spans="1:52" x14ac:dyDescent="0.2">
      <c r="A17" s="102"/>
      <c r="B17" s="103"/>
      <c r="C17" s="103"/>
      <c r="D17" s="103"/>
      <c r="E17" s="106"/>
      <c r="F17" s="106"/>
      <c r="G17" s="106"/>
      <c r="H17" s="106"/>
      <c r="I17" s="111" t="s">
        <v>17</v>
      </c>
      <c r="J17" s="112"/>
      <c r="K17" s="112"/>
      <c r="L17" s="113"/>
      <c r="M17" s="114">
        <f>SUM(O10:P10)+C9+M15</f>
        <v>1.0372151740820963</v>
      </c>
      <c r="N17" s="114"/>
      <c r="O17" s="114"/>
      <c r="P17" s="115" t="s">
        <v>23</v>
      </c>
      <c r="Q17" s="115"/>
      <c r="R17" s="116">
        <f>SUM(Q10:R10)+D9+R15</f>
        <v>0.31854209430908081</v>
      </c>
      <c r="S17" s="116"/>
      <c r="T17" s="117"/>
      <c r="U17" s="118">
        <f>SUM(W10:X10)+C9+U15</f>
        <v>0.9726115640501346</v>
      </c>
      <c r="V17" s="114"/>
      <c r="W17" s="114"/>
      <c r="X17" s="115" t="s">
        <v>23</v>
      </c>
      <c r="Y17" s="115"/>
      <c r="Z17" s="116">
        <f>SUM(Y10:Z10)+D9+Z15</f>
        <v>0.30084005850073953</v>
      </c>
      <c r="AA17" s="116"/>
      <c r="AB17" s="117"/>
      <c r="AC17" s="118">
        <f>SUM(AE10:AF10)+C9+AC15</f>
        <v>1.0477460331060178</v>
      </c>
      <c r="AD17" s="114"/>
      <c r="AE17" s="114"/>
      <c r="AF17" s="115" t="s">
        <v>23</v>
      </c>
      <c r="AG17" s="115"/>
      <c r="AH17" s="116">
        <f>SUM(AG10:AH10)+D9+AH15</f>
        <v>0.27209316048102766</v>
      </c>
      <c r="AI17" s="116"/>
      <c r="AJ17" s="117"/>
      <c r="AK17" s="118">
        <f>SUM(AM10:AN10)+C9+AK15</f>
        <v>1.0695035500305701</v>
      </c>
      <c r="AL17" s="114"/>
      <c r="AM17" s="114"/>
      <c r="AN17" s="115" t="s">
        <v>23</v>
      </c>
      <c r="AO17" s="115"/>
      <c r="AP17" s="116">
        <f>SUM(AO10:AP10)+D9+AP15</f>
        <v>0.2770381834977283</v>
      </c>
      <c r="AQ17" s="116"/>
      <c r="AR17" s="117"/>
      <c r="AS17" s="118">
        <f>SUM(AU10:AV10)+C9+AS15</f>
        <v>0.99335503631461808</v>
      </c>
      <c r="AT17" s="114"/>
      <c r="AU17" s="114"/>
      <c r="AV17" s="115" t="s">
        <v>23</v>
      </c>
      <c r="AW17" s="115"/>
      <c r="AX17" s="116">
        <f>SUM(AW10:AX10)+D9+AX15</f>
        <v>0.25977920198154481</v>
      </c>
      <c r="AY17" s="116"/>
      <c r="AZ17" s="117"/>
    </row>
    <row r="18" spans="1:52" ht="13.5" thickBot="1" x14ac:dyDescent="0.25">
      <c r="A18" s="104"/>
      <c r="B18" s="105"/>
      <c r="C18" s="105"/>
      <c r="D18" s="105"/>
      <c r="E18" s="69"/>
      <c r="F18" s="69"/>
      <c r="G18" s="69"/>
      <c r="H18" s="69"/>
      <c r="I18" s="120" t="s">
        <v>25</v>
      </c>
      <c r="J18" s="121"/>
      <c r="K18" s="121"/>
      <c r="L18" s="122"/>
      <c r="M18" s="123">
        <f>SUM(M16,M17)</f>
        <v>3.6818878121584753</v>
      </c>
      <c r="N18" s="123"/>
      <c r="O18" s="123"/>
      <c r="P18" s="124" t="s">
        <v>23</v>
      </c>
      <c r="Q18" s="124"/>
      <c r="R18" s="125">
        <f>SUM(R16,R17)</f>
        <v>1.8835636324900675</v>
      </c>
      <c r="S18" s="125"/>
      <c r="T18" s="126"/>
      <c r="U18" s="127">
        <f>SUM(U16,U17)</f>
        <v>3.6843300652792306</v>
      </c>
      <c r="V18" s="123"/>
      <c r="W18" s="123"/>
      <c r="X18" s="124" t="s">
        <v>23</v>
      </c>
      <c r="Y18" s="124"/>
      <c r="Z18" s="125">
        <f>SUM(Z16,Z17)</f>
        <v>1.9818983688234666</v>
      </c>
      <c r="AA18" s="125"/>
      <c r="AB18" s="126"/>
      <c r="AC18" s="127">
        <f>SUM(AC16,AC17)</f>
        <v>3.9193153346559635</v>
      </c>
      <c r="AD18" s="123"/>
      <c r="AE18" s="123"/>
      <c r="AF18" s="124" t="s">
        <v>23</v>
      </c>
      <c r="AG18" s="124"/>
      <c r="AH18" s="125">
        <f>SUM(AH16,AH17)</f>
        <v>2.2902891141984663</v>
      </c>
      <c r="AI18" s="125"/>
      <c r="AJ18" s="126"/>
      <c r="AK18" s="127">
        <f>SUM(AK16,AK17)</f>
        <v>3.9749981436269133</v>
      </c>
      <c r="AL18" s="123"/>
      <c r="AM18" s="123"/>
      <c r="AN18" s="124" t="s">
        <v>23</v>
      </c>
      <c r="AO18" s="124"/>
      <c r="AP18" s="125">
        <f>SUM(AP16,AP17)</f>
        <v>2.0831747656059063</v>
      </c>
      <c r="AQ18" s="125"/>
      <c r="AR18" s="126"/>
      <c r="AS18" s="127">
        <f>SUM(AS16,AS17)</f>
        <v>3.8862058568861526</v>
      </c>
      <c r="AT18" s="123"/>
      <c r="AU18" s="123"/>
      <c r="AV18" s="124" t="s">
        <v>23</v>
      </c>
      <c r="AW18" s="124"/>
      <c r="AX18" s="125">
        <f>SUM(AX16,AX17)</f>
        <v>1.9776181236532435</v>
      </c>
      <c r="AY18" s="125"/>
      <c r="AZ18" s="126"/>
    </row>
    <row r="19" spans="1:52" ht="30" customHeight="1" thickBot="1" x14ac:dyDescent="0.25">
      <c r="A19" s="128" t="s">
        <v>26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</row>
    <row r="20" spans="1:52" ht="15.75" customHeight="1" thickBot="1" x14ac:dyDescent="0.25">
      <c r="A20" s="129" t="s">
        <v>5</v>
      </c>
      <c r="B20" s="130"/>
      <c r="C20" s="130" t="s">
        <v>1</v>
      </c>
      <c r="D20" s="130"/>
      <c r="E20" s="130" t="s">
        <v>27</v>
      </c>
      <c r="F20" s="130"/>
      <c r="G20" s="130"/>
      <c r="H20" s="130"/>
      <c r="I20" s="130"/>
      <c r="J20" s="130"/>
      <c r="K20" s="130"/>
      <c r="L20" s="131"/>
      <c r="M20" s="29" t="s">
        <v>28</v>
      </c>
      <c r="N20" s="132"/>
      <c r="O20" s="132"/>
      <c r="P20" s="132"/>
      <c r="Q20" s="132"/>
      <c r="R20" s="132"/>
      <c r="S20" s="132"/>
      <c r="T20" s="32"/>
      <c r="U20" s="29" t="s">
        <v>28</v>
      </c>
      <c r="V20" s="132"/>
      <c r="W20" s="132"/>
      <c r="X20" s="132"/>
      <c r="Y20" s="132"/>
      <c r="Z20" s="132"/>
      <c r="AA20" s="132"/>
      <c r="AB20" s="32"/>
      <c r="AC20" s="29" t="s">
        <v>28</v>
      </c>
      <c r="AD20" s="132"/>
      <c r="AE20" s="132"/>
      <c r="AF20" s="132"/>
      <c r="AG20" s="132"/>
      <c r="AH20" s="132"/>
      <c r="AI20" s="132"/>
      <c r="AJ20" s="32"/>
      <c r="AK20" s="29" t="s">
        <v>28</v>
      </c>
      <c r="AL20" s="132"/>
      <c r="AM20" s="132"/>
      <c r="AN20" s="132"/>
      <c r="AO20" s="132"/>
      <c r="AP20" s="132"/>
      <c r="AQ20" s="132"/>
      <c r="AR20" s="32"/>
      <c r="AS20" s="29" t="s">
        <v>28</v>
      </c>
      <c r="AT20" s="132"/>
      <c r="AU20" s="132"/>
      <c r="AV20" s="132"/>
      <c r="AW20" s="132"/>
      <c r="AX20" s="132"/>
      <c r="AY20" s="132"/>
      <c r="AZ20" s="32"/>
    </row>
    <row r="21" spans="1:52" x14ac:dyDescent="0.2">
      <c r="A21" s="33">
        <v>6</v>
      </c>
      <c r="B21" s="34"/>
      <c r="C21" s="34" t="s">
        <v>14</v>
      </c>
      <c r="D21" s="34"/>
      <c r="E21" s="35" t="s">
        <v>29</v>
      </c>
      <c r="F21" s="35"/>
      <c r="G21" s="35"/>
      <c r="H21" s="35"/>
      <c r="I21" s="35"/>
      <c r="J21" s="35"/>
      <c r="K21" s="35"/>
      <c r="L21" s="71"/>
      <c r="M21" s="133">
        <v>6.4000000953674316</v>
      </c>
      <c r="N21" s="134"/>
      <c r="O21" s="134"/>
      <c r="P21" s="134"/>
      <c r="Q21" s="134"/>
      <c r="R21" s="134"/>
      <c r="S21" s="134"/>
      <c r="T21" s="135"/>
      <c r="U21" s="133">
        <v>6.4000000953674316</v>
      </c>
      <c r="V21" s="134"/>
      <c r="W21" s="134"/>
      <c r="X21" s="134"/>
      <c r="Y21" s="134"/>
      <c r="Z21" s="134"/>
      <c r="AA21" s="134"/>
      <c r="AB21" s="135"/>
      <c r="AC21" s="133">
        <v>6.4000000953674316</v>
      </c>
      <c r="AD21" s="134"/>
      <c r="AE21" s="134"/>
      <c r="AF21" s="134"/>
      <c r="AG21" s="134"/>
      <c r="AH21" s="134"/>
      <c r="AI21" s="134"/>
      <c r="AJ21" s="135"/>
      <c r="AK21" s="133">
        <v>6.4000000953674316</v>
      </c>
      <c r="AL21" s="134"/>
      <c r="AM21" s="134"/>
      <c r="AN21" s="134"/>
      <c r="AO21" s="134"/>
      <c r="AP21" s="134"/>
      <c r="AQ21" s="134"/>
      <c r="AR21" s="135"/>
      <c r="AS21" s="133">
        <v>6.3000001907348633</v>
      </c>
      <c r="AT21" s="134"/>
      <c r="AU21" s="134"/>
      <c r="AV21" s="134"/>
      <c r="AW21" s="134"/>
      <c r="AX21" s="134"/>
      <c r="AY21" s="134"/>
      <c r="AZ21" s="135"/>
    </row>
    <row r="22" spans="1:52" ht="13.5" thickBot="1" x14ac:dyDescent="0.25">
      <c r="A22" s="140">
        <v>6</v>
      </c>
      <c r="B22" s="141"/>
      <c r="C22" s="141" t="s">
        <v>18</v>
      </c>
      <c r="D22" s="141"/>
      <c r="E22" s="78" t="s">
        <v>30</v>
      </c>
      <c r="F22" s="78"/>
      <c r="G22" s="78"/>
      <c r="H22" s="78"/>
      <c r="I22" s="78"/>
      <c r="J22" s="78"/>
      <c r="K22" s="78"/>
      <c r="L22" s="79"/>
      <c r="M22" s="142">
        <v>6.4000000953674316</v>
      </c>
      <c r="N22" s="143"/>
      <c r="O22" s="143"/>
      <c r="P22" s="143"/>
      <c r="Q22" s="143"/>
      <c r="R22" s="143"/>
      <c r="S22" s="143"/>
      <c r="T22" s="144"/>
      <c r="U22" s="142">
        <v>6.4000000953674316</v>
      </c>
      <c r="V22" s="143"/>
      <c r="W22" s="143"/>
      <c r="X22" s="143"/>
      <c r="Y22" s="143"/>
      <c r="Z22" s="143"/>
      <c r="AA22" s="143"/>
      <c r="AB22" s="144"/>
      <c r="AC22" s="142">
        <v>6.4000000953674316</v>
      </c>
      <c r="AD22" s="143"/>
      <c r="AE22" s="143"/>
      <c r="AF22" s="143"/>
      <c r="AG22" s="143"/>
      <c r="AH22" s="143"/>
      <c r="AI22" s="143"/>
      <c r="AJ22" s="144"/>
      <c r="AK22" s="142">
        <v>6.4000000953674316</v>
      </c>
      <c r="AL22" s="143"/>
      <c r="AM22" s="143"/>
      <c r="AN22" s="143"/>
      <c r="AO22" s="143"/>
      <c r="AP22" s="143"/>
      <c r="AQ22" s="143"/>
      <c r="AR22" s="144"/>
      <c r="AS22" s="142">
        <v>6.4000000953674316</v>
      </c>
      <c r="AT22" s="143"/>
      <c r="AU22" s="143"/>
      <c r="AV22" s="143"/>
      <c r="AW22" s="143"/>
      <c r="AX22" s="143"/>
      <c r="AY22" s="143"/>
      <c r="AZ22" s="144"/>
    </row>
    <row r="23" spans="1:52" ht="30" customHeight="1" thickBot="1" x14ac:dyDescent="0.25">
      <c r="A23" s="128" t="s">
        <v>31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</row>
    <row r="24" spans="1:52" ht="15" customHeight="1" x14ac:dyDescent="0.2">
      <c r="A24" s="145" t="s">
        <v>1</v>
      </c>
      <c r="B24" s="146"/>
      <c r="C24" s="146"/>
      <c r="D24" s="146"/>
      <c r="E24" s="146" t="s">
        <v>32</v>
      </c>
      <c r="F24" s="146"/>
      <c r="G24" s="146" t="s">
        <v>33</v>
      </c>
      <c r="H24" s="146"/>
      <c r="I24" s="146" t="s">
        <v>34</v>
      </c>
      <c r="J24" s="146"/>
      <c r="K24" s="146" t="s">
        <v>35</v>
      </c>
      <c r="L24" s="149"/>
      <c r="M24" s="66" t="s">
        <v>9</v>
      </c>
      <c r="N24" s="150"/>
      <c r="O24" s="152" t="s">
        <v>10</v>
      </c>
      <c r="P24" s="67"/>
      <c r="Q24" s="150"/>
      <c r="R24" s="152" t="s">
        <v>11</v>
      </c>
      <c r="S24" s="67"/>
      <c r="T24" s="154"/>
      <c r="U24" s="66" t="s">
        <v>9</v>
      </c>
      <c r="V24" s="150"/>
      <c r="W24" s="152" t="s">
        <v>10</v>
      </c>
      <c r="X24" s="67"/>
      <c r="Y24" s="150"/>
      <c r="Z24" s="152" t="s">
        <v>11</v>
      </c>
      <c r="AA24" s="67"/>
      <c r="AB24" s="154"/>
      <c r="AC24" s="66" t="s">
        <v>9</v>
      </c>
      <c r="AD24" s="150"/>
      <c r="AE24" s="152" t="s">
        <v>10</v>
      </c>
      <c r="AF24" s="67"/>
      <c r="AG24" s="150"/>
      <c r="AH24" s="152" t="s">
        <v>11</v>
      </c>
      <c r="AI24" s="67"/>
      <c r="AJ24" s="154"/>
      <c r="AK24" s="66" t="s">
        <v>9</v>
      </c>
      <c r="AL24" s="150"/>
      <c r="AM24" s="152" t="s">
        <v>10</v>
      </c>
      <c r="AN24" s="67"/>
      <c r="AO24" s="150"/>
      <c r="AP24" s="152" t="s">
        <v>11</v>
      </c>
      <c r="AQ24" s="67"/>
      <c r="AR24" s="154"/>
      <c r="AS24" s="66" t="s">
        <v>9</v>
      </c>
      <c r="AT24" s="150"/>
      <c r="AU24" s="152" t="s">
        <v>10</v>
      </c>
      <c r="AV24" s="67"/>
      <c r="AW24" s="150"/>
      <c r="AX24" s="152" t="s">
        <v>11</v>
      </c>
      <c r="AY24" s="67"/>
      <c r="AZ24" s="154"/>
    </row>
    <row r="25" spans="1:52" ht="15.75" customHeight="1" thickBot="1" x14ac:dyDescent="0.25">
      <c r="A25" s="147"/>
      <c r="B25" s="148"/>
      <c r="C25" s="148"/>
      <c r="D25" s="148"/>
      <c r="E25" s="21" t="s">
        <v>36</v>
      </c>
      <c r="F25" s="21" t="s">
        <v>37</v>
      </c>
      <c r="G25" s="21" t="s">
        <v>36</v>
      </c>
      <c r="H25" s="21" t="s">
        <v>37</v>
      </c>
      <c r="I25" s="21" t="s">
        <v>36</v>
      </c>
      <c r="J25" s="21" t="s">
        <v>37</v>
      </c>
      <c r="K25" s="21" t="s">
        <v>36</v>
      </c>
      <c r="L25" s="2" t="s">
        <v>37</v>
      </c>
      <c r="M25" s="68"/>
      <c r="N25" s="151"/>
      <c r="O25" s="153"/>
      <c r="P25" s="69"/>
      <c r="Q25" s="151"/>
      <c r="R25" s="153"/>
      <c r="S25" s="69"/>
      <c r="T25" s="155"/>
      <c r="U25" s="68"/>
      <c r="V25" s="151"/>
      <c r="W25" s="153"/>
      <c r="X25" s="69"/>
      <c r="Y25" s="151"/>
      <c r="Z25" s="153"/>
      <c r="AA25" s="69"/>
      <c r="AB25" s="155"/>
      <c r="AC25" s="68"/>
      <c r="AD25" s="151"/>
      <c r="AE25" s="153"/>
      <c r="AF25" s="69"/>
      <c r="AG25" s="151"/>
      <c r="AH25" s="153"/>
      <c r="AI25" s="69"/>
      <c r="AJ25" s="155"/>
      <c r="AK25" s="68"/>
      <c r="AL25" s="151"/>
      <c r="AM25" s="153"/>
      <c r="AN25" s="69"/>
      <c r="AO25" s="151"/>
      <c r="AP25" s="153"/>
      <c r="AQ25" s="69"/>
      <c r="AR25" s="155"/>
      <c r="AS25" s="68"/>
      <c r="AT25" s="151"/>
      <c r="AU25" s="153"/>
      <c r="AV25" s="69"/>
      <c r="AW25" s="151"/>
      <c r="AX25" s="153"/>
      <c r="AY25" s="69"/>
      <c r="AZ25" s="155"/>
    </row>
    <row r="26" spans="1:52" x14ac:dyDescent="0.2">
      <c r="A26" s="156" t="s">
        <v>38</v>
      </c>
      <c r="B26" s="157"/>
      <c r="C26" s="157"/>
      <c r="D26" s="157"/>
      <c r="E26" s="158"/>
      <c r="F26" s="158"/>
      <c r="G26" s="158"/>
      <c r="H26" s="158"/>
      <c r="I26" s="158"/>
      <c r="J26" s="158"/>
      <c r="K26" s="158"/>
      <c r="L26" s="159"/>
      <c r="M26" s="160"/>
      <c r="N26" s="161"/>
      <c r="O26" s="162"/>
      <c r="P26" s="162"/>
      <c r="Q26" s="162"/>
      <c r="R26" s="162"/>
      <c r="S26" s="162"/>
      <c r="T26" s="163"/>
      <c r="U26" s="160"/>
      <c r="V26" s="161"/>
      <c r="W26" s="162"/>
      <c r="X26" s="162"/>
      <c r="Y26" s="162"/>
      <c r="Z26" s="162"/>
      <c r="AA26" s="162"/>
      <c r="AB26" s="163"/>
      <c r="AC26" s="160"/>
      <c r="AD26" s="161"/>
      <c r="AE26" s="162"/>
      <c r="AF26" s="162"/>
      <c r="AG26" s="162"/>
      <c r="AH26" s="162"/>
      <c r="AI26" s="162"/>
      <c r="AJ26" s="163"/>
      <c r="AK26" s="160"/>
      <c r="AL26" s="161"/>
      <c r="AM26" s="162"/>
      <c r="AN26" s="162"/>
      <c r="AO26" s="162"/>
      <c r="AP26" s="162"/>
      <c r="AQ26" s="162"/>
      <c r="AR26" s="163"/>
      <c r="AS26" s="160"/>
      <c r="AT26" s="161"/>
      <c r="AU26" s="162"/>
      <c r="AV26" s="162"/>
      <c r="AW26" s="162"/>
      <c r="AX26" s="162"/>
      <c r="AY26" s="162"/>
      <c r="AZ26" s="163"/>
    </row>
    <row r="27" spans="1:52" x14ac:dyDescent="0.2">
      <c r="A27" s="168" t="s">
        <v>39</v>
      </c>
      <c r="B27" s="169"/>
      <c r="C27" s="169"/>
      <c r="D27" s="169"/>
      <c r="E27" s="17"/>
      <c r="F27" s="17"/>
      <c r="G27" s="17"/>
      <c r="H27" s="17"/>
      <c r="I27" s="17"/>
      <c r="J27" s="17"/>
      <c r="K27" s="17"/>
      <c r="L27" s="3"/>
      <c r="M27" s="166">
        <f>M7</f>
        <v>269</v>
      </c>
      <c r="N27" s="167"/>
      <c r="O27" s="164">
        <f>O7</f>
        <v>2.6240708547562108</v>
      </c>
      <c r="P27" s="164"/>
      <c r="Q27" s="164"/>
      <c r="R27" s="164">
        <f>Q7</f>
        <v>1.4163234426545743</v>
      </c>
      <c r="S27" s="164"/>
      <c r="T27" s="165"/>
      <c r="U27" s="166">
        <f>U7</f>
        <v>279</v>
      </c>
      <c r="V27" s="167"/>
      <c r="W27" s="164">
        <f>W7</f>
        <v>2.6906924869774618</v>
      </c>
      <c r="X27" s="164"/>
      <c r="Y27" s="164"/>
      <c r="Z27" s="164">
        <f>Y7</f>
        <v>1.5248856696766808</v>
      </c>
      <c r="AA27" s="164"/>
      <c r="AB27" s="165"/>
      <c r="AC27" s="166">
        <f>AC7</f>
        <v>306</v>
      </c>
      <c r="AD27" s="167"/>
      <c r="AE27" s="164">
        <f>AE7</f>
        <v>2.8493205267942034</v>
      </c>
      <c r="AF27" s="164"/>
      <c r="AG27" s="164"/>
      <c r="AH27" s="164">
        <f>AG7</f>
        <v>1.8404794371289444</v>
      </c>
      <c r="AI27" s="164"/>
      <c r="AJ27" s="165"/>
      <c r="AK27" s="166">
        <f>AK7</f>
        <v>299</v>
      </c>
      <c r="AL27" s="167"/>
      <c r="AM27" s="164">
        <f>AM7</f>
        <v>2.8835736688396452</v>
      </c>
      <c r="AN27" s="164"/>
      <c r="AO27" s="164"/>
      <c r="AP27" s="164">
        <f>AO7</f>
        <v>1.6341964703703498</v>
      </c>
      <c r="AQ27" s="164"/>
      <c r="AR27" s="165"/>
      <c r="AS27" s="166">
        <f>AS7</f>
        <v>299</v>
      </c>
      <c r="AT27" s="167"/>
      <c r="AU27" s="164">
        <f>AU7</f>
        <v>2.8711444848387737</v>
      </c>
      <c r="AV27" s="164"/>
      <c r="AW27" s="164"/>
      <c r="AX27" s="164">
        <f>AW7</f>
        <v>1.5496796642342729</v>
      </c>
      <c r="AY27" s="164"/>
      <c r="AZ27" s="165"/>
    </row>
    <row r="28" spans="1:52" x14ac:dyDescent="0.2">
      <c r="A28" s="168" t="s">
        <v>521</v>
      </c>
      <c r="B28" s="169"/>
      <c r="C28" s="169"/>
      <c r="D28" s="169"/>
      <c r="E28" s="17">
        <v>48.5</v>
      </c>
      <c r="F28" s="17">
        <v>0.5</v>
      </c>
      <c r="G28" s="17">
        <v>48.9</v>
      </c>
      <c r="H28" s="17">
        <v>20</v>
      </c>
      <c r="I28" s="17"/>
      <c r="J28" s="17"/>
      <c r="K28" s="17"/>
      <c r="L28" s="3"/>
      <c r="M28" s="46">
        <v>14</v>
      </c>
      <c r="N28" s="47"/>
      <c r="O28" s="48">
        <f>-SQRT(3)*M21*M28*S7/1000</f>
        <v>-0.13656874337021171</v>
      </c>
      <c r="P28" s="48"/>
      <c r="Q28" s="48"/>
      <c r="R28" s="48">
        <f>-SQRT(3)*M21*M28*SIN(ACOS(S7))/1000</f>
        <v>-7.3712000732951838E-2</v>
      </c>
      <c r="S28" s="48"/>
      <c r="T28" s="170"/>
      <c r="U28" s="46">
        <v>20</v>
      </c>
      <c r="V28" s="47"/>
      <c r="W28" s="48">
        <f>-SQRT(3)*U21*U28*AA7/1000</f>
        <v>-0.19288118186218361</v>
      </c>
      <c r="X28" s="48"/>
      <c r="Y28" s="48"/>
      <c r="Z28" s="48">
        <f>-SQRT(3)*U21*U28*SIN(ACOS(AA7))/1000</f>
        <v>-0.10931080069366889</v>
      </c>
      <c r="AA28" s="48"/>
      <c r="AB28" s="170"/>
      <c r="AC28" s="46">
        <v>20</v>
      </c>
      <c r="AD28" s="47"/>
      <c r="AE28" s="48">
        <f>-SQRT(3)*AC21*AC28*AI7/1000</f>
        <v>-0.18623009979047084</v>
      </c>
      <c r="AF28" s="48"/>
      <c r="AG28" s="48"/>
      <c r="AH28" s="48">
        <f>-SQRT(3)*AC21*AC28*SIN(ACOS(AI7))/1000</f>
        <v>-0.12029277366855844</v>
      </c>
      <c r="AI28" s="48"/>
      <c r="AJ28" s="170"/>
      <c r="AK28" s="46">
        <v>21</v>
      </c>
      <c r="AL28" s="47"/>
      <c r="AM28" s="48">
        <f>-SQRT(3)*AK21*AK28*AQ7/1000</f>
        <v>-0.20252524095529278</v>
      </c>
      <c r="AN28" s="48"/>
      <c r="AO28" s="48"/>
      <c r="AP28" s="48">
        <f>-SQRT(3)*AK21*AK28*SIN(ACOS(AQ7))/1000</f>
        <v>-0.11477634072835233</v>
      </c>
      <c r="AQ28" s="48"/>
      <c r="AR28" s="170"/>
      <c r="AS28" s="46">
        <v>30</v>
      </c>
      <c r="AT28" s="47"/>
      <c r="AU28" s="48">
        <f>-SQRT(3)*AS21*AS28*AY7/1000</f>
        <v>-0.28807469747546216</v>
      </c>
      <c r="AV28" s="48"/>
      <c r="AW28" s="48"/>
      <c r="AX28" s="48">
        <f>-SQRT(3)*AS21*AS28*SIN(ACOS(AY7))/1000</f>
        <v>-0.15548625393654911</v>
      </c>
      <c r="AY28" s="48"/>
      <c r="AZ28" s="170"/>
    </row>
    <row r="29" spans="1:52" x14ac:dyDescent="0.2">
      <c r="A29" s="168" t="s">
        <v>522</v>
      </c>
      <c r="B29" s="169"/>
      <c r="C29" s="169"/>
      <c r="D29" s="169"/>
      <c r="E29" s="17"/>
      <c r="F29" s="17"/>
      <c r="G29" s="17"/>
      <c r="H29" s="17"/>
      <c r="I29" s="17"/>
      <c r="J29" s="17"/>
      <c r="K29" s="17"/>
      <c r="L29" s="3"/>
      <c r="M29" s="46">
        <v>2</v>
      </c>
      <c r="N29" s="47"/>
      <c r="O29" s="48">
        <f>-SQRT(3)*M21*M29*S7/1000</f>
        <v>-1.9509820481458818E-2</v>
      </c>
      <c r="P29" s="48"/>
      <c r="Q29" s="48"/>
      <c r="R29" s="48">
        <f>-SQRT(3)*M21*M29*SIN(ACOS(S7))/1000</f>
        <v>-1.0530285818993118E-2</v>
      </c>
      <c r="S29" s="48"/>
      <c r="T29" s="170"/>
      <c r="U29" s="46">
        <v>3</v>
      </c>
      <c r="V29" s="47"/>
      <c r="W29" s="48">
        <f>-SQRT(3)*U21*U29*AA7/1000</f>
        <v>-2.893217727932754E-2</v>
      </c>
      <c r="X29" s="48"/>
      <c r="Y29" s="48"/>
      <c r="Z29" s="48">
        <f>-SQRT(3)*U21*U29*SIN(ACOS(AA7))/1000</f>
        <v>-1.6396620104050331E-2</v>
      </c>
      <c r="AA29" s="48"/>
      <c r="AB29" s="170"/>
      <c r="AC29" s="46">
        <v>3</v>
      </c>
      <c r="AD29" s="47"/>
      <c r="AE29" s="48">
        <f>-SQRT(3)*AC21*AC29*AI7/1000</f>
        <v>-2.793451496857062E-2</v>
      </c>
      <c r="AF29" s="48"/>
      <c r="AG29" s="48"/>
      <c r="AH29" s="48">
        <f>-SQRT(3)*AC21*AC29*SIN(ACOS(AI7))/1000</f>
        <v>-1.8043916050283767E-2</v>
      </c>
      <c r="AI29" s="48"/>
      <c r="AJ29" s="170"/>
      <c r="AK29" s="46">
        <v>3</v>
      </c>
      <c r="AL29" s="47"/>
      <c r="AM29" s="48">
        <f>-SQRT(3)*AK21*AK29*AQ7/1000</f>
        <v>-2.893217727932754E-2</v>
      </c>
      <c r="AN29" s="48"/>
      <c r="AO29" s="48"/>
      <c r="AP29" s="48">
        <f>-SQRT(3)*AK21*AK29*SIN(ACOS(AQ7))/1000</f>
        <v>-1.6396620104050331E-2</v>
      </c>
      <c r="AQ29" s="48"/>
      <c r="AR29" s="170"/>
      <c r="AS29" s="46">
        <v>4</v>
      </c>
      <c r="AT29" s="47"/>
      <c r="AU29" s="48">
        <f>-SQRT(3)*AS21*AS29*AY7/1000</f>
        <v>-3.8409959663394964E-2</v>
      </c>
      <c r="AV29" s="48"/>
      <c r="AW29" s="48"/>
      <c r="AX29" s="48">
        <f>-SQRT(3)*AS21*AS29*SIN(ACOS(AY7))/1000</f>
        <v>-2.0731500524873214E-2</v>
      </c>
      <c r="AY29" s="48"/>
      <c r="AZ29" s="170"/>
    </row>
    <row r="30" spans="1:52" x14ac:dyDescent="0.2">
      <c r="A30" s="168" t="s">
        <v>523</v>
      </c>
      <c r="B30" s="169"/>
      <c r="C30" s="169"/>
      <c r="D30" s="169"/>
      <c r="E30" s="17"/>
      <c r="F30" s="17"/>
      <c r="G30" s="17"/>
      <c r="H30" s="17"/>
      <c r="I30" s="17"/>
      <c r="J30" s="17"/>
      <c r="K30" s="17"/>
      <c r="L30" s="3"/>
      <c r="M30" s="46">
        <v>100</v>
      </c>
      <c r="N30" s="47"/>
      <c r="O30" s="48">
        <f>-SQRT(3)*M21*M30*S7/1000</f>
        <v>-0.97549102407294075</v>
      </c>
      <c r="P30" s="48"/>
      <c r="Q30" s="48"/>
      <c r="R30" s="48">
        <f>-SQRT(3)*M21*M30*SIN(ACOS(S7))/1000</f>
        <v>-0.52651429094965585</v>
      </c>
      <c r="S30" s="48"/>
      <c r="T30" s="170"/>
      <c r="U30" s="46">
        <v>100</v>
      </c>
      <c r="V30" s="47"/>
      <c r="W30" s="48">
        <f>-SQRT(3)*U21*U30*AA7/1000</f>
        <v>-0.96440590931091796</v>
      </c>
      <c r="X30" s="48"/>
      <c r="Y30" s="48"/>
      <c r="Z30" s="48">
        <f>-SQRT(3)*U21*U30*SIN(ACOS(AA7))/1000</f>
        <v>-0.54655400346834437</v>
      </c>
      <c r="AA30" s="48"/>
      <c r="AB30" s="170"/>
      <c r="AC30" s="46">
        <v>100</v>
      </c>
      <c r="AD30" s="47"/>
      <c r="AE30" s="48">
        <f>-SQRT(3)*AC21*AC30*AI7/1000</f>
        <v>-0.93115049895235402</v>
      </c>
      <c r="AF30" s="48"/>
      <c r="AG30" s="48"/>
      <c r="AH30" s="48">
        <f>-SQRT(3)*AC21*AC30*SIN(ACOS(AI7))/1000</f>
        <v>-0.60146386834279209</v>
      </c>
      <c r="AI30" s="48"/>
      <c r="AJ30" s="170"/>
      <c r="AK30" s="46">
        <v>100</v>
      </c>
      <c r="AL30" s="47"/>
      <c r="AM30" s="48">
        <f>-SQRT(3)*AK21*AK30*AQ7/1000</f>
        <v>-0.96440590931091796</v>
      </c>
      <c r="AN30" s="48"/>
      <c r="AO30" s="48"/>
      <c r="AP30" s="48">
        <f>-SQRT(3)*AK21*AK30*SIN(ACOS(AQ7))/1000</f>
        <v>-0.54655400346834437</v>
      </c>
      <c r="AQ30" s="48"/>
      <c r="AR30" s="170"/>
      <c r="AS30" s="46">
        <v>180</v>
      </c>
      <c r="AT30" s="47"/>
      <c r="AU30" s="48">
        <f>-SQRT(3)*AS21*AS30*AY7/1000</f>
        <v>-1.7284481848527733</v>
      </c>
      <c r="AV30" s="48"/>
      <c r="AW30" s="48"/>
      <c r="AX30" s="48">
        <f>-SQRT(3)*AS21*AS30*SIN(ACOS(AY7))/1000</f>
        <v>-0.93291752361929459</v>
      </c>
      <c r="AY30" s="48"/>
      <c r="AZ30" s="170"/>
    </row>
    <row r="31" spans="1:52" x14ac:dyDescent="0.2">
      <c r="A31" s="168" t="s">
        <v>524</v>
      </c>
      <c r="B31" s="169"/>
      <c r="C31" s="169"/>
      <c r="D31" s="169"/>
      <c r="E31" s="17"/>
      <c r="F31" s="17"/>
      <c r="G31" s="17"/>
      <c r="H31" s="17"/>
      <c r="I31" s="17"/>
      <c r="J31" s="17"/>
      <c r="K31" s="17"/>
      <c r="L31" s="3"/>
      <c r="M31" s="46">
        <v>0</v>
      </c>
      <c r="N31" s="47"/>
      <c r="O31" s="48">
        <f>-SQRT(3)*M21*M31*S7/1000</f>
        <v>0</v>
      </c>
      <c r="P31" s="48"/>
      <c r="Q31" s="48"/>
      <c r="R31" s="48">
        <f>-SQRT(3)*M21*M31*SIN(ACOS(S7))/1000</f>
        <v>0</v>
      </c>
      <c r="S31" s="48"/>
      <c r="T31" s="170"/>
      <c r="U31" s="46">
        <v>0</v>
      </c>
      <c r="V31" s="47"/>
      <c r="W31" s="48">
        <f>-SQRT(3)*U21*U31*AA7/1000</f>
        <v>0</v>
      </c>
      <c r="X31" s="48"/>
      <c r="Y31" s="48"/>
      <c r="Z31" s="48">
        <f>-SQRT(3)*U21*U31*SIN(ACOS(AA7))/1000</f>
        <v>0</v>
      </c>
      <c r="AA31" s="48"/>
      <c r="AB31" s="170"/>
      <c r="AC31" s="46">
        <v>0</v>
      </c>
      <c r="AD31" s="47"/>
      <c r="AE31" s="48">
        <f>-SQRT(3)*AC21*AC31*AI7/1000</f>
        <v>0</v>
      </c>
      <c r="AF31" s="48"/>
      <c r="AG31" s="48"/>
      <c r="AH31" s="48">
        <f>-SQRT(3)*AC21*AC31*SIN(ACOS(AI7))/1000</f>
        <v>0</v>
      </c>
      <c r="AI31" s="48"/>
      <c r="AJ31" s="170"/>
      <c r="AK31" s="46">
        <v>0</v>
      </c>
      <c r="AL31" s="47"/>
      <c r="AM31" s="48">
        <f>-SQRT(3)*AK21*AK31*AQ7/1000</f>
        <v>0</v>
      </c>
      <c r="AN31" s="48"/>
      <c r="AO31" s="48"/>
      <c r="AP31" s="48">
        <f>-SQRT(3)*AK21*AK31*SIN(ACOS(AQ7))/1000</f>
        <v>0</v>
      </c>
      <c r="AQ31" s="48"/>
      <c r="AR31" s="170"/>
      <c r="AS31" s="46">
        <v>0</v>
      </c>
      <c r="AT31" s="47"/>
      <c r="AU31" s="48">
        <f>-SQRT(3)*AS21*AS31*AY7/1000</f>
        <v>0</v>
      </c>
      <c r="AV31" s="48"/>
      <c r="AW31" s="48"/>
      <c r="AX31" s="48">
        <f>-SQRT(3)*AS21*AS31*SIN(ACOS(AY7))/1000</f>
        <v>0</v>
      </c>
      <c r="AY31" s="48"/>
      <c r="AZ31" s="170"/>
    </row>
    <row r="32" spans="1:52" x14ac:dyDescent="0.2">
      <c r="A32" s="168" t="s">
        <v>525</v>
      </c>
      <c r="B32" s="169"/>
      <c r="C32" s="169"/>
      <c r="D32" s="169"/>
      <c r="E32" s="17"/>
      <c r="F32" s="17"/>
      <c r="G32" s="17"/>
      <c r="H32" s="17"/>
      <c r="I32" s="17"/>
      <c r="J32" s="17"/>
      <c r="K32" s="17"/>
      <c r="L32" s="3"/>
      <c r="M32" s="46">
        <v>34</v>
      </c>
      <c r="N32" s="47"/>
      <c r="O32" s="48">
        <f>-SQRT(3)*M21*M32*S7/1000</f>
        <v>-0.33166694818479986</v>
      </c>
      <c r="P32" s="48"/>
      <c r="Q32" s="48"/>
      <c r="R32" s="48">
        <f>-SQRT(3)*M21*M32*SIN(ACOS(S7))/1000</f>
        <v>-0.17901485892288302</v>
      </c>
      <c r="S32" s="48"/>
      <c r="T32" s="170"/>
      <c r="U32" s="46">
        <v>36</v>
      </c>
      <c r="V32" s="47"/>
      <c r="W32" s="48">
        <f>-SQRT(3)*U21*U32*AA7/1000</f>
        <v>-0.3471861273519305</v>
      </c>
      <c r="X32" s="48"/>
      <c r="Y32" s="48"/>
      <c r="Z32" s="48">
        <f>-SQRT(3)*U21*U32*SIN(ACOS(AA7))/1000</f>
        <v>-0.19675944124860395</v>
      </c>
      <c r="AA32" s="48"/>
      <c r="AB32" s="170"/>
      <c r="AC32" s="46">
        <v>35</v>
      </c>
      <c r="AD32" s="47"/>
      <c r="AE32" s="48">
        <f>-SQRT(3)*AC21*AC32*AI7/1000</f>
        <v>-0.3259026746333239</v>
      </c>
      <c r="AF32" s="48"/>
      <c r="AG32" s="48"/>
      <c r="AH32" s="48">
        <f>-SQRT(3)*AC21*AC32*SIN(ACOS(AI7))/1000</f>
        <v>-0.21051235391997725</v>
      </c>
      <c r="AI32" s="48"/>
      <c r="AJ32" s="170"/>
      <c r="AK32" s="46">
        <v>34</v>
      </c>
      <c r="AL32" s="47"/>
      <c r="AM32" s="48">
        <f>-SQRT(3)*AK21*AK32*AQ7/1000</f>
        <v>-0.32789800916571216</v>
      </c>
      <c r="AN32" s="48"/>
      <c r="AO32" s="48"/>
      <c r="AP32" s="48">
        <f>-SQRT(3)*AK21*AK32*SIN(ACOS(AQ7))/1000</f>
        <v>-0.18582836117923707</v>
      </c>
      <c r="AQ32" s="48"/>
      <c r="AR32" s="170"/>
      <c r="AS32" s="46">
        <v>34</v>
      </c>
      <c r="AT32" s="47"/>
      <c r="AU32" s="48">
        <f>-SQRT(3)*AS21*AS32*AY7/1000</f>
        <v>-0.32648465713885721</v>
      </c>
      <c r="AV32" s="48"/>
      <c r="AW32" s="48"/>
      <c r="AX32" s="48">
        <f>-SQRT(3)*AS21*AS32*SIN(ACOS(AY7))/1000</f>
        <v>-0.17621775446142235</v>
      </c>
      <c r="AY32" s="48"/>
      <c r="AZ32" s="170"/>
    </row>
    <row r="33" spans="1:52" x14ac:dyDescent="0.2">
      <c r="A33" s="168" t="s">
        <v>526</v>
      </c>
      <c r="B33" s="169"/>
      <c r="C33" s="169"/>
      <c r="D33" s="169"/>
      <c r="E33" s="17"/>
      <c r="F33" s="17"/>
      <c r="G33" s="17"/>
      <c r="H33" s="17"/>
      <c r="I33" s="17"/>
      <c r="J33" s="17"/>
      <c r="K33" s="17"/>
      <c r="L33" s="3"/>
      <c r="M33" s="46">
        <v>18</v>
      </c>
      <c r="N33" s="47"/>
      <c r="O33" s="48">
        <f>-SQRT(3)*M21*M33*S7/1000</f>
        <v>-0.17558838433312934</v>
      </c>
      <c r="P33" s="48"/>
      <c r="Q33" s="48"/>
      <c r="R33" s="48">
        <f>-SQRT(3)*M21*M33*SIN(ACOS(S7))/1000</f>
        <v>-9.4772572370938044E-2</v>
      </c>
      <c r="S33" s="48"/>
      <c r="T33" s="170"/>
      <c r="U33" s="46">
        <v>18</v>
      </c>
      <c r="V33" s="47"/>
      <c r="W33" s="48">
        <f>-SQRT(3)*U21*U33*AA7/1000</f>
        <v>-0.17359306367596525</v>
      </c>
      <c r="X33" s="48"/>
      <c r="Y33" s="48"/>
      <c r="Z33" s="48">
        <f>-SQRT(3)*U21*U33*SIN(ACOS(AA7))/1000</f>
        <v>-9.8379720624301975E-2</v>
      </c>
      <c r="AA33" s="48"/>
      <c r="AB33" s="170"/>
      <c r="AC33" s="46">
        <v>18</v>
      </c>
      <c r="AD33" s="47"/>
      <c r="AE33" s="48">
        <f>-SQRT(3)*AC21*AC33*AI7/1000</f>
        <v>-0.16760708981142372</v>
      </c>
      <c r="AF33" s="48"/>
      <c r="AG33" s="48"/>
      <c r="AH33" s="48">
        <f>-SQRT(3)*AC21*AC33*SIN(ACOS(AI7))/1000</f>
        <v>-0.10826349630170259</v>
      </c>
      <c r="AI33" s="48"/>
      <c r="AJ33" s="170"/>
      <c r="AK33" s="46">
        <v>18</v>
      </c>
      <c r="AL33" s="47"/>
      <c r="AM33" s="48">
        <f>-SQRT(3)*AK21*AK33*AQ7/1000</f>
        <v>-0.17359306367596525</v>
      </c>
      <c r="AN33" s="48"/>
      <c r="AO33" s="48"/>
      <c r="AP33" s="48">
        <f>-SQRT(3)*AK21*AK33*SIN(ACOS(AQ7))/1000</f>
        <v>-9.8379720624301975E-2</v>
      </c>
      <c r="AQ33" s="48"/>
      <c r="AR33" s="170"/>
      <c r="AS33" s="46">
        <v>18</v>
      </c>
      <c r="AT33" s="47"/>
      <c r="AU33" s="48">
        <f>-SQRT(3)*AS21*AS33*AY7/1000</f>
        <v>-0.17284481848527733</v>
      </c>
      <c r="AV33" s="48"/>
      <c r="AW33" s="48"/>
      <c r="AX33" s="48">
        <f>-SQRT(3)*AS21*AS33*SIN(ACOS(AY7))/1000</f>
        <v>-9.3291752361929464E-2</v>
      </c>
      <c r="AY33" s="48"/>
      <c r="AZ33" s="170"/>
    </row>
    <row r="34" spans="1:52" x14ac:dyDescent="0.2">
      <c r="A34" s="168" t="s">
        <v>527</v>
      </c>
      <c r="B34" s="169"/>
      <c r="C34" s="169"/>
      <c r="D34" s="169"/>
      <c r="E34" s="17">
        <v>48.5</v>
      </c>
      <c r="F34" s="17">
        <v>0.5</v>
      </c>
      <c r="G34" s="17">
        <v>48.9</v>
      </c>
      <c r="H34" s="17">
        <v>20</v>
      </c>
      <c r="I34" s="17"/>
      <c r="J34" s="17"/>
      <c r="K34" s="17"/>
      <c r="L34" s="3"/>
      <c r="M34" s="46">
        <v>39</v>
      </c>
      <c r="N34" s="47"/>
      <c r="O34" s="48">
        <f>-SQRT(3)*M21*M34*S7/1000</f>
        <v>-0.3804414993884469</v>
      </c>
      <c r="P34" s="48"/>
      <c r="Q34" s="48"/>
      <c r="R34" s="48">
        <f>-SQRT(3)*M21*M34*SIN(ACOS(S7))/1000</f>
        <v>-0.2053405734703658</v>
      </c>
      <c r="S34" s="48"/>
      <c r="T34" s="170"/>
      <c r="U34" s="46">
        <v>47</v>
      </c>
      <c r="V34" s="47"/>
      <c r="W34" s="48">
        <f>-SQRT(3)*U21*U34*AA7/1000</f>
        <v>-0.45327077737613147</v>
      </c>
      <c r="X34" s="48"/>
      <c r="Y34" s="48"/>
      <c r="Z34" s="48">
        <f>-SQRT(3)*U21*U34*SIN(ACOS(AA7))/1000</f>
        <v>-0.25688038163012183</v>
      </c>
      <c r="AA34" s="48"/>
      <c r="AB34" s="170"/>
      <c r="AC34" s="46">
        <v>48</v>
      </c>
      <c r="AD34" s="47"/>
      <c r="AE34" s="48">
        <f>-SQRT(3)*AC21*AC34*AI7/1000</f>
        <v>-0.44695223949712992</v>
      </c>
      <c r="AF34" s="48"/>
      <c r="AG34" s="48"/>
      <c r="AH34" s="48">
        <f>-SQRT(3)*AC21*AC34*SIN(ACOS(AI7))/1000</f>
        <v>-0.28870265680454027</v>
      </c>
      <c r="AI34" s="48"/>
      <c r="AJ34" s="170"/>
      <c r="AK34" s="46">
        <v>45</v>
      </c>
      <c r="AL34" s="47"/>
      <c r="AM34" s="48">
        <f>-SQRT(3)*AK21*AK34*AQ7/1000</f>
        <v>-0.43398265918991313</v>
      </c>
      <c r="AN34" s="48"/>
      <c r="AO34" s="48"/>
      <c r="AP34" s="48">
        <f>-SQRT(3)*AK21*AK34*SIN(ACOS(AQ7))/1000</f>
        <v>-0.24594930156075498</v>
      </c>
      <c r="AQ34" s="48"/>
      <c r="AR34" s="170"/>
      <c r="AS34" s="46">
        <v>50</v>
      </c>
      <c r="AT34" s="47"/>
      <c r="AU34" s="48">
        <f>-SQRT(3)*AS21*AS34*AY7/1000</f>
        <v>-0.48012449579243699</v>
      </c>
      <c r="AV34" s="48"/>
      <c r="AW34" s="48"/>
      <c r="AX34" s="48">
        <f>-SQRT(3)*AS21*AS34*SIN(ACOS(AY7))/1000</f>
        <v>-0.25914375656091515</v>
      </c>
      <c r="AY34" s="48"/>
      <c r="AZ34" s="170"/>
    </row>
    <row r="35" spans="1:52" x14ac:dyDescent="0.2">
      <c r="A35" s="168" t="s">
        <v>528</v>
      </c>
      <c r="B35" s="169"/>
      <c r="C35" s="169"/>
      <c r="D35" s="169"/>
      <c r="E35" s="17">
        <v>48.5</v>
      </c>
      <c r="F35" s="17">
        <v>0.5</v>
      </c>
      <c r="G35" s="17">
        <v>48.9</v>
      </c>
      <c r="H35" s="17">
        <v>20</v>
      </c>
      <c r="I35" s="17"/>
      <c r="J35" s="17"/>
      <c r="K35" s="17"/>
      <c r="L35" s="3"/>
      <c r="M35" s="46">
        <v>0</v>
      </c>
      <c r="N35" s="47"/>
      <c r="O35" s="48">
        <f>-SQRT(3)*M21*M35*S7/1000</f>
        <v>0</v>
      </c>
      <c r="P35" s="48"/>
      <c r="Q35" s="48"/>
      <c r="R35" s="48">
        <f>-SQRT(3)*M21*M35*SIN(ACOS(S7))/1000</f>
        <v>0</v>
      </c>
      <c r="S35" s="48"/>
      <c r="T35" s="170"/>
      <c r="U35" s="46">
        <v>0</v>
      </c>
      <c r="V35" s="47"/>
      <c r="W35" s="48">
        <f>-SQRT(3)*U21*U35*AA7/1000</f>
        <v>0</v>
      </c>
      <c r="X35" s="48"/>
      <c r="Y35" s="48"/>
      <c r="Z35" s="48">
        <f>-SQRT(3)*U21*U35*SIN(ACOS(AA7))/1000</f>
        <v>0</v>
      </c>
      <c r="AA35" s="48"/>
      <c r="AB35" s="170"/>
      <c r="AC35" s="46">
        <v>0</v>
      </c>
      <c r="AD35" s="47"/>
      <c r="AE35" s="48">
        <f>-SQRT(3)*AC21*AC35*AI7/1000</f>
        <v>0</v>
      </c>
      <c r="AF35" s="48"/>
      <c r="AG35" s="48"/>
      <c r="AH35" s="48">
        <f>-SQRT(3)*AC21*AC35*SIN(ACOS(AI7))/1000</f>
        <v>0</v>
      </c>
      <c r="AI35" s="48"/>
      <c r="AJ35" s="170"/>
      <c r="AK35" s="46">
        <v>0</v>
      </c>
      <c r="AL35" s="47"/>
      <c r="AM35" s="48">
        <f>-SQRT(3)*AK21*AK35*AQ7/1000</f>
        <v>0</v>
      </c>
      <c r="AN35" s="48"/>
      <c r="AO35" s="48"/>
      <c r="AP35" s="48">
        <f>-SQRT(3)*AK21*AK35*SIN(ACOS(AQ7))/1000</f>
        <v>0</v>
      </c>
      <c r="AQ35" s="48"/>
      <c r="AR35" s="170"/>
      <c r="AS35" s="46">
        <v>0</v>
      </c>
      <c r="AT35" s="47"/>
      <c r="AU35" s="48">
        <f>-SQRT(3)*AS21*AS35*AY7/1000</f>
        <v>0</v>
      </c>
      <c r="AV35" s="48"/>
      <c r="AW35" s="48"/>
      <c r="AX35" s="48">
        <f>-SQRT(3)*AS21*AS35*SIN(ACOS(AY7))/1000</f>
        <v>0</v>
      </c>
      <c r="AY35" s="48"/>
      <c r="AZ35" s="170"/>
    </row>
    <row r="36" spans="1:52" x14ac:dyDescent="0.2">
      <c r="A36" s="168" t="s">
        <v>529</v>
      </c>
      <c r="B36" s="169"/>
      <c r="C36" s="169"/>
      <c r="D36" s="169"/>
      <c r="E36" s="17"/>
      <c r="F36" s="17"/>
      <c r="G36" s="17"/>
      <c r="H36" s="17"/>
      <c r="I36" s="17"/>
      <c r="J36" s="17"/>
      <c r="K36" s="17"/>
      <c r="L36" s="3"/>
      <c r="M36" s="46">
        <v>0</v>
      </c>
      <c r="N36" s="47"/>
      <c r="O36" s="48">
        <f>-SQRT(3)*M21*M36*S7/1000</f>
        <v>0</v>
      </c>
      <c r="P36" s="48"/>
      <c r="Q36" s="48"/>
      <c r="R36" s="48">
        <f>-SQRT(3)*M21*M36*SIN(ACOS(S7))/1000</f>
        <v>0</v>
      </c>
      <c r="S36" s="48"/>
      <c r="T36" s="170"/>
      <c r="U36" s="46">
        <v>0</v>
      </c>
      <c r="V36" s="47"/>
      <c r="W36" s="48">
        <f>-SQRT(3)*U21*U36*AA7/1000</f>
        <v>0</v>
      </c>
      <c r="X36" s="48"/>
      <c r="Y36" s="48"/>
      <c r="Z36" s="48">
        <f>-SQRT(3)*U21*U36*SIN(ACOS(AA7))/1000</f>
        <v>0</v>
      </c>
      <c r="AA36" s="48"/>
      <c r="AB36" s="170"/>
      <c r="AC36" s="46">
        <v>0</v>
      </c>
      <c r="AD36" s="47"/>
      <c r="AE36" s="48">
        <f>-SQRT(3)*AC21*AC36*AI7/1000</f>
        <v>0</v>
      </c>
      <c r="AF36" s="48"/>
      <c r="AG36" s="48"/>
      <c r="AH36" s="48">
        <f>-SQRT(3)*AC21*AC36*SIN(ACOS(AI7))/1000</f>
        <v>0</v>
      </c>
      <c r="AI36" s="48"/>
      <c r="AJ36" s="170"/>
      <c r="AK36" s="46">
        <v>0</v>
      </c>
      <c r="AL36" s="47"/>
      <c r="AM36" s="48">
        <f>-SQRT(3)*AK21*AK36*AQ7/1000</f>
        <v>0</v>
      </c>
      <c r="AN36" s="48"/>
      <c r="AO36" s="48"/>
      <c r="AP36" s="48">
        <f>-SQRT(3)*AK21*AK36*SIN(ACOS(AQ7))/1000</f>
        <v>0</v>
      </c>
      <c r="AQ36" s="48"/>
      <c r="AR36" s="170"/>
      <c r="AS36" s="46">
        <v>0</v>
      </c>
      <c r="AT36" s="47"/>
      <c r="AU36" s="48">
        <f>-SQRT(3)*AS21*AS36*AY7/1000</f>
        <v>0</v>
      </c>
      <c r="AV36" s="48"/>
      <c r="AW36" s="48"/>
      <c r="AX36" s="48">
        <f>-SQRT(3)*AS21*AS36*SIN(ACOS(AY7))/1000</f>
        <v>0</v>
      </c>
      <c r="AY36" s="48"/>
      <c r="AZ36" s="170"/>
    </row>
    <row r="37" spans="1:52" x14ac:dyDescent="0.2">
      <c r="A37" s="168" t="s">
        <v>530</v>
      </c>
      <c r="B37" s="169"/>
      <c r="C37" s="169"/>
      <c r="D37" s="169"/>
      <c r="E37" s="17">
        <v>48.5</v>
      </c>
      <c r="F37" s="17">
        <v>0.5</v>
      </c>
      <c r="G37" s="17">
        <v>48.9</v>
      </c>
      <c r="H37" s="17">
        <v>20</v>
      </c>
      <c r="I37" s="17"/>
      <c r="J37" s="17"/>
      <c r="K37" s="17"/>
      <c r="L37" s="3"/>
      <c r="M37" s="46">
        <v>0</v>
      </c>
      <c r="N37" s="47"/>
      <c r="O37" s="48">
        <f>-SQRT(3)*M21*M37*S7/1000</f>
        <v>0</v>
      </c>
      <c r="P37" s="48"/>
      <c r="Q37" s="48"/>
      <c r="R37" s="48">
        <f>-SQRT(3)*M21*M37*SIN(ACOS(S7))/1000</f>
        <v>0</v>
      </c>
      <c r="S37" s="48"/>
      <c r="T37" s="170"/>
      <c r="U37" s="46">
        <v>0</v>
      </c>
      <c r="V37" s="47"/>
      <c r="W37" s="48">
        <f>-SQRT(3)*U21*U37*AA7/1000</f>
        <v>0</v>
      </c>
      <c r="X37" s="48"/>
      <c r="Y37" s="48"/>
      <c r="Z37" s="48">
        <f>-SQRT(3)*U21*U37*SIN(ACOS(AA7))/1000</f>
        <v>0</v>
      </c>
      <c r="AA37" s="48"/>
      <c r="AB37" s="170"/>
      <c r="AC37" s="46">
        <v>0</v>
      </c>
      <c r="AD37" s="47"/>
      <c r="AE37" s="48">
        <f>-SQRT(3)*AC21*AC37*AI7/1000</f>
        <v>0</v>
      </c>
      <c r="AF37" s="48"/>
      <c r="AG37" s="48"/>
      <c r="AH37" s="48">
        <f>-SQRT(3)*AC21*AC37*SIN(ACOS(AI7))/1000</f>
        <v>0</v>
      </c>
      <c r="AI37" s="48"/>
      <c r="AJ37" s="170"/>
      <c r="AK37" s="46">
        <v>0</v>
      </c>
      <c r="AL37" s="47"/>
      <c r="AM37" s="48">
        <f>-SQRT(3)*AK21*AK37*AQ7/1000</f>
        <v>0</v>
      </c>
      <c r="AN37" s="48"/>
      <c r="AO37" s="48"/>
      <c r="AP37" s="48">
        <f>-SQRT(3)*AK21*AK37*SIN(ACOS(AQ7))/1000</f>
        <v>0</v>
      </c>
      <c r="AQ37" s="48"/>
      <c r="AR37" s="170"/>
      <c r="AS37" s="46">
        <v>0</v>
      </c>
      <c r="AT37" s="47"/>
      <c r="AU37" s="48">
        <f>-SQRT(3)*AS21*AS37*AY7/1000</f>
        <v>0</v>
      </c>
      <c r="AV37" s="48"/>
      <c r="AW37" s="48"/>
      <c r="AX37" s="48">
        <f>-SQRT(3)*AS21*AS37*SIN(ACOS(AY7))/1000</f>
        <v>0</v>
      </c>
      <c r="AY37" s="48"/>
      <c r="AZ37" s="170"/>
    </row>
    <row r="38" spans="1:52" x14ac:dyDescent="0.2">
      <c r="A38" s="168" t="s">
        <v>531</v>
      </c>
      <c r="B38" s="169"/>
      <c r="C38" s="169"/>
      <c r="D38" s="169"/>
      <c r="E38" s="17"/>
      <c r="F38" s="17"/>
      <c r="G38" s="17"/>
      <c r="H38" s="17"/>
      <c r="I38" s="17"/>
      <c r="J38" s="17"/>
      <c r="K38" s="17"/>
      <c r="L38" s="3"/>
      <c r="M38" s="46">
        <v>0</v>
      </c>
      <c r="N38" s="47"/>
      <c r="O38" s="48">
        <f>-SQRT(3)*M21*M38*S7/1000</f>
        <v>0</v>
      </c>
      <c r="P38" s="48"/>
      <c r="Q38" s="48"/>
      <c r="R38" s="48">
        <f>-SQRT(3)*M21*M38*SIN(ACOS(S7))/1000</f>
        <v>0</v>
      </c>
      <c r="S38" s="48"/>
      <c r="T38" s="170"/>
      <c r="U38" s="46">
        <v>0</v>
      </c>
      <c r="V38" s="47"/>
      <c r="W38" s="48">
        <f>-SQRT(3)*U21*U38*AA7/1000</f>
        <v>0</v>
      </c>
      <c r="X38" s="48"/>
      <c r="Y38" s="48"/>
      <c r="Z38" s="48">
        <f>-SQRT(3)*U21*U38*SIN(ACOS(AA7))/1000</f>
        <v>0</v>
      </c>
      <c r="AA38" s="48"/>
      <c r="AB38" s="170"/>
      <c r="AC38" s="46">
        <v>0</v>
      </c>
      <c r="AD38" s="47"/>
      <c r="AE38" s="48">
        <f>-SQRT(3)*AC21*AC38*AI7/1000</f>
        <v>0</v>
      </c>
      <c r="AF38" s="48"/>
      <c r="AG38" s="48"/>
      <c r="AH38" s="48">
        <f>-SQRT(3)*AC21*AC38*SIN(ACOS(AI7))/1000</f>
        <v>0</v>
      </c>
      <c r="AI38" s="48"/>
      <c r="AJ38" s="170"/>
      <c r="AK38" s="46">
        <v>0</v>
      </c>
      <c r="AL38" s="47"/>
      <c r="AM38" s="48">
        <f>-SQRT(3)*AK21*AK38*AQ7/1000</f>
        <v>0</v>
      </c>
      <c r="AN38" s="48"/>
      <c r="AO38" s="48"/>
      <c r="AP38" s="48">
        <f>-SQRT(3)*AK21*AK38*SIN(ACOS(AQ7))/1000</f>
        <v>0</v>
      </c>
      <c r="AQ38" s="48"/>
      <c r="AR38" s="170"/>
      <c r="AS38" s="46">
        <v>0</v>
      </c>
      <c r="AT38" s="47"/>
      <c r="AU38" s="48">
        <f>-SQRT(3)*AS21*AS38*AY7/1000</f>
        <v>0</v>
      </c>
      <c r="AV38" s="48"/>
      <c r="AW38" s="48"/>
      <c r="AX38" s="48">
        <f>-SQRT(3)*AS21*AS38*SIN(ACOS(AY7))/1000</f>
        <v>0</v>
      </c>
      <c r="AY38" s="48"/>
      <c r="AZ38" s="170"/>
    </row>
    <row r="39" spans="1:52" x14ac:dyDescent="0.2">
      <c r="A39" s="168" t="s">
        <v>532</v>
      </c>
      <c r="B39" s="169"/>
      <c r="C39" s="169"/>
      <c r="D39" s="169"/>
      <c r="E39" s="17"/>
      <c r="F39" s="17"/>
      <c r="G39" s="17"/>
      <c r="H39" s="17"/>
      <c r="I39" s="17"/>
      <c r="J39" s="17"/>
      <c r="K39" s="17"/>
      <c r="L39" s="3"/>
      <c r="M39" s="46">
        <v>98</v>
      </c>
      <c r="N39" s="47"/>
      <c r="O39" s="48">
        <f>-SQRT(3)*M21*M39*S7/1000</f>
        <v>-0.95598120359148187</v>
      </c>
      <c r="P39" s="48"/>
      <c r="Q39" s="48"/>
      <c r="R39" s="48">
        <f>-SQRT(3)*M21*M39*SIN(ACOS(S7))/1000</f>
        <v>-0.51598400513066267</v>
      </c>
      <c r="S39" s="48"/>
      <c r="T39" s="170"/>
      <c r="U39" s="46">
        <v>92</v>
      </c>
      <c r="V39" s="47"/>
      <c r="W39" s="48">
        <f>-SQRT(3)*U21*U39*AA7/1000</f>
        <v>-0.88725343656604461</v>
      </c>
      <c r="X39" s="48"/>
      <c r="Y39" s="48"/>
      <c r="Z39" s="48">
        <f>-SQRT(3)*U21*U39*SIN(ACOS(AA7))/1000</f>
        <v>-0.50282968319087684</v>
      </c>
      <c r="AA39" s="48"/>
      <c r="AB39" s="170"/>
      <c r="AC39" s="46">
        <v>94</v>
      </c>
      <c r="AD39" s="47"/>
      <c r="AE39" s="48">
        <f>-SQRT(3)*AC21*AC39*AI7/1000</f>
        <v>-0.87528146901521275</v>
      </c>
      <c r="AF39" s="48"/>
      <c r="AG39" s="48"/>
      <c r="AH39" s="48">
        <f>-SQRT(3)*AC21*AC39*SIN(ACOS(AI7))/1000</f>
        <v>-0.56537603624222454</v>
      </c>
      <c r="AI39" s="48"/>
      <c r="AJ39" s="170"/>
      <c r="AK39" s="46">
        <v>90</v>
      </c>
      <c r="AL39" s="47"/>
      <c r="AM39" s="48">
        <f>-SQRT(3)*AK21*AK39*AQ7/1000</f>
        <v>-0.86796531837982627</v>
      </c>
      <c r="AN39" s="48"/>
      <c r="AO39" s="48"/>
      <c r="AP39" s="48">
        <f>-SQRT(3)*AK21*AK39*SIN(ACOS(AQ7))/1000</f>
        <v>-0.49189860312150996</v>
      </c>
      <c r="AQ39" s="48"/>
      <c r="AR39" s="170"/>
      <c r="AS39" s="46">
        <v>10</v>
      </c>
      <c r="AT39" s="47"/>
      <c r="AU39" s="48">
        <f>-SQRT(3)*AS21*AS39*AY7/1000</f>
        <v>-9.6024899158487401E-2</v>
      </c>
      <c r="AV39" s="48"/>
      <c r="AW39" s="48"/>
      <c r="AX39" s="48">
        <f>-SQRT(3)*AS21*AS39*SIN(ACOS(AY7))/1000</f>
        <v>-5.1828751312183036E-2</v>
      </c>
      <c r="AY39" s="48"/>
      <c r="AZ39" s="170"/>
    </row>
    <row r="40" spans="1:52" ht="13.5" thickBot="1" x14ac:dyDescent="0.25">
      <c r="A40" s="171" t="s">
        <v>40</v>
      </c>
      <c r="B40" s="172"/>
      <c r="C40" s="172"/>
      <c r="D40" s="172"/>
      <c r="E40" s="173"/>
      <c r="F40" s="173"/>
      <c r="G40" s="173"/>
      <c r="H40" s="173"/>
      <c r="I40" s="173"/>
      <c r="J40" s="173"/>
      <c r="K40" s="173"/>
      <c r="L40" s="174"/>
      <c r="M40" s="84"/>
      <c r="N40" s="175"/>
      <c r="O40" s="82">
        <f>SUM(O27:Q39)</f>
        <v>-0.35117676866625858</v>
      </c>
      <c r="P40" s="82"/>
      <c r="Q40" s="82"/>
      <c r="R40" s="82">
        <f>SUM(R27:T39)</f>
        <v>-0.18954514474187611</v>
      </c>
      <c r="S40" s="82"/>
      <c r="T40" s="176"/>
      <c r="U40" s="84"/>
      <c r="V40" s="175"/>
      <c r="W40" s="82">
        <f>SUM(W27:Y39)</f>
        <v>-0.35683018644503883</v>
      </c>
      <c r="X40" s="82"/>
      <c r="Y40" s="82"/>
      <c r="Z40" s="82">
        <f>SUM(Z27:AB39)</f>
        <v>-0.20222498128328747</v>
      </c>
      <c r="AA40" s="82"/>
      <c r="AB40" s="176"/>
      <c r="AC40" s="84"/>
      <c r="AD40" s="175"/>
      <c r="AE40" s="82">
        <f>SUM(AE27:AG39)</f>
        <v>-0.11173805987428198</v>
      </c>
      <c r="AF40" s="82"/>
      <c r="AG40" s="82"/>
      <c r="AH40" s="82">
        <f>SUM(AH27:AJ39)</f>
        <v>-7.217566420113436E-2</v>
      </c>
      <c r="AI40" s="82"/>
      <c r="AJ40" s="176"/>
      <c r="AK40" s="84"/>
      <c r="AL40" s="175"/>
      <c r="AM40" s="82">
        <f>SUM(AM27:AO39)</f>
        <v>-0.1157287091173097</v>
      </c>
      <c r="AN40" s="82"/>
      <c r="AO40" s="82"/>
      <c r="AP40" s="82">
        <f>SUM(AP27:AR39)</f>
        <v>-6.5586480416201465E-2</v>
      </c>
      <c r="AQ40" s="82"/>
      <c r="AR40" s="176"/>
      <c r="AS40" s="84"/>
      <c r="AT40" s="175"/>
      <c r="AU40" s="82">
        <f>SUM(AU27:AW39)</f>
        <v>-0.25926722772791583</v>
      </c>
      <c r="AV40" s="82"/>
      <c r="AW40" s="82"/>
      <c r="AX40" s="82">
        <f>SUM(AX27:AZ39)</f>
        <v>-0.13993762854289393</v>
      </c>
      <c r="AY40" s="82"/>
      <c r="AZ40" s="176"/>
    </row>
    <row r="41" spans="1:52" x14ac:dyDescent="0.2">
      <c r="A41" s="156" t="s">
        <v>41</v>
      </c>
      <c r="B41" s="157"/>
      <c r="C41" s="157"/>
      <c r="D41" s="157"/>
      <c r="E41" s="158"/>
      <c r="F41" s="158"/>
      <c r="G41" s="158"/>
      <c r="H41" s="158"/>
      <c r="I41" s="158"/>
      <c r="J41" s="158"/>
      <c r="K41" s="158"/>
      <c r="L41" s="159"/>
      <c r="M41" s="160"/>
      <c r="N41" s="161"/>
      <c r="O41" s="162"/>
      <c r="P41" s="162"/>
      <c r="Q41" s="162"/>
      <c r="R41" s="162"/>
      <c r="S41" s="162"/>
      <c r="T41" s="163"/>
      <c r="U41" s="160"/>
      <c r="V41" s="161"/>
      <c r="W41" s="162"/>
      <c r="X41" s="162"/>
      <c r="Y41" s="162"/>
      <c r="Z41" s="162"/>
      <c r="AA41" s="162"/>
      <c r="AB41" s="163"/>
      <c r="AC41" s="160"/>
      <c r="AD41" s="161"/>
      <c r="AE41" s="162"/>
      <c r="AF41" s="162"/>
      <c r="AG41" s="162"/>
      <c r="AH41" s="162"/>
      <c r="AI41" s="162"/>
      <c r="AJ41" s="163"/>
      <c r="AK41" s="160"/>
      <c r="AL41" s="161"/>
      <c r="AM41" s="162"/>
      <c r="AN41" s="162"/>
      <c r="AO41" s="162"/>
      <c r="AP41" s="162"/>
      <c r="AQ41" s="162"/>
      <c r="AR41" s="163"/>
      <c r="AS41" s="160"/>
      <c r="AT41" s="161"/>
      <c r="AU41" s="162"/>
      <c r="AV41" s="162"/>
      <c r="AW41" s="162"/>
      <c r="AX41" s="162"/>
      <c r="AY41" s="162"/>
      <c r="AZ41" s="163"/>
    </row>
    <row r="42" spans="1:52" x14ac:dyDescent="0.2">
      <c r="A42" s="168" t="s">
        <v>42</v>
      </c>
      <c r="B42" s="169"/>
      <c r="C42" s="169"/>
      <c r="D42" s="169"/>
      <c r="E42" s="17"/>
      <c r="F42" s="17"/>
      <c r="G42" s="17"/>
      <c r="H42" s="17"/>
      <c r="I42" s="17"/>
      <c r="J42" s="17"/>
      <c r="K42" s="17"/>
      <c r="L42" s="3"/>
      <c r="M42" s="166">
        <f>M10</f>
        <v>95</v>
      </c>
      <c r="N42" s="167"/>
      <c r="O42" s="164">
        <f>O10</f>
        <v>1.02149432962233</v>
      </c>
      <c r="P42" s="164"/>
      <c r="Q42" s="164"/>
      <c r="R42" s="164">
        <f>Q10</f>
        <v>0.25601048337902826</v>
      </c>
      <c r="S42" s="164"/>
      <c r="T42" s="165"/>
      <c r="U42" s="166">
        <f>U10</f>
        <v>89</v>
      </c>
      <c r="V42" s="167"/>
      <c r="W42" s="164">
        <f>W10</f>
        <v>0.95697889827776184</v>
      </c>
      <c r="X42" s="164"/>
      <c r="Y42" s="164"/>
      <c r="Z42" s="164">
        <f>Y10</f>
        <v>0.23984140021824751</v>
      </c>
      <c r="AA42" s="164"/>
      <c r="AB42" s="165"/>
      <c r="AC42" s="166">
        <f>AC10</f>
        <v>95</v>
      </c>
      <c r="AD42" s="167"/>
      <c r="AE42" s="164">
        <f>AE10</f>
        <v>1.0320251886462515</v>
      </c>
      <c r="AF42" s="164"/>
      <c r="AG42" s="164"/>
      <c r="AH42" s="164">
        <f>AG10</f>
        <v>0.20956154955097511</v>
      </c>
      <c r="AI42" s="164"/>
      <c r="AJ42" s="165"/>
      <c r="AK42" s="166">
        <f>AK10</f>
        <v>97</v>
      </c>
      <c r="AL42" s="167"/>
      <c r="AM42" s="164">
        <f>AM10</f>
        <v>1.0537520347230147</v>
      </c>
      <c r="AN42" s="164"/>
      <c r="AO42" s="164"/>
      <c r="AP42" s="164">
        <f>AO10</f>
        <v>0.21397337164678512</v>
      </c>
      <c r="AQ42" s="164"/>
      <c r="AR42" s="165"/>
      <c r="AS42" s="166">
        <f>AS10</f>
        <v>90</v>
      </c>
      <c r="AT42" s="167"/>
      <c r="AU42" s="164">
        <f>AU10</f>
        <v>0.97770807345434363</v>
      </c>
      <c r="AV42" s="164"/>
      <c r="AW42" s="164"/>
      <c r="AX42" s="164">
        <f>AW10</f>
        <v>0.19853199431145013</v>
      </c>
      <c r="AY42" s="164"/>
      <c r="AZ42" s="165"/>
    </row>
    <row r="43" spans="1:52" x14ac:dyDescent="0.2">
      <c r="A43" s="168" t="s">
        <v>533</v>
      </c>
      <c r="B43" s="169"/>
      <c r="C43" s="169"/>
      <c r="D43" s="169"/>
      <c r="E43" s="17"/>
      <c r="F43" s="17"/>
      <c r="G43" s="17"/>
      <c r="H43" s="17"/>
      <c r="I43" s="17"/>
      <c r="J43" s="17"/>
      <c r="K43" s="17"/>
      <c r="L43" s="3"/>
      <c r="M43" s="46">
        <v>5</v>
      </c>
      <c r="N43" s="47"/>
      <c r="O43" s="48">
        <f>-SQRT(3)*M22*M43*S10/1000</f>
        <v>-5.3762859453806849E-2</v>
      </c>
      <c r="P43" s="48"/>
      <c r="Q43" s="48"/>
      <c r="R43" s="48">
        <f>-SQRT(3)*M22*M43*SIN(ACOS(S10))/1000</f>
        <v>-1.3474235967317276E-2</v>
      </c>
      <c r="S43" s="48"/>
      <c r="T43" s="170"/>
      <c r="U43" s="46">
        <v>5</v>
      </c>
      <c r="V43" s="47"/>
      <c r="W43" s="48">
        <f>-SQRT(3)*U22*U43*AA10/1000</f>
        <v>-5.3762859453806849E-2</v>
      </c>
      <c r="X43" s="48"/>
      <c r="Y43" s="48"/>
      <c r="Z43" s="48">
        <f>-SQRT(3)*U22*U43*SIN(ACOS(AA10))/1000</f>
        <v>-1.3474235967317276E-2</v>
      </c>
      <c r="AA43" s="48"/>
      <c r="AB43" s="170"/>
      <c r="AC43" s="46">
        <v>5</v>
      </c>
      <c r="AD43" s="47"/>
      <c r="AE43" s="48">
        <f>-SQRT(3)*AC22*AC43*AI10/1000</f>
        <v>-5.4317115191907982E-2</v>
      </c>
      <c r="AF43" s="48"/>
      <c r="AG43" s="48"/>
      <c r="AH43" s="48">
        <f>-SQRT(3)*AC22*AC43*SIN(ACOS(AI10))/1000</f>
        <v>-1.1029555239525006E-2</v>
      </c>
      <c r="AI43" s="48"/>
      <c r="AJ43" s="170"/>
      <c r="AK43" s="46">
        <v>5</v>
      </c>
      <c r="AL43" s="47"/>
      <c r="AM43" s="48">
        <f>-SQRT(3)*AK22*AK43*AQ10/1000</f>
        <v>-5.4317115191907982E-2</v>
      </c>
      <c r="AN43" s="48"/>
      <c r="AO43" s="48"/>
      <c r="AP43" s="48">
        <f>-SQRT(3)*AK22*AK43*SIN(ACOS(AQ10))/1000</f>
        <v>-1.1029555239525006E-2</v>
      </c>
      <c r="AQ43" s="48"/>
      <c r="AR43" s="170"/>
      <c r="AS43" s="46">
        <v>5</v>
      </c>
      <c r="AT43" s="47"/>
      <c r="AU43" s="48">
        <f>-SQRT(3)*AS22*AS43*AY10/1000</f>
        <v>-5.4317115191907982E-2</v>
      </c>
      <c r="AV43" s="48"/>
      <c r="AW43" s="48"/>
      <c r="AX43" s="48">
        <f>-SQRT(3)*AS22*AS43*SIN(ACOS(AY10))/1000</f>
        <v>-1.1029555239525006E-2</v>
      </c>
      <c r="AY43" s="48"/>
      <c r="AZ43" s="170"/>
    </row>
    <row r="44" spans="1:52" x14ac:dyDescent="0.2">
      <c r="A44" s="168" t="s">
        <v>534</v>
      </c>
      <c r="B44" s="169"/>
      <c r="C44" s="169"/>
      <c r="D44" s="169"/>
      <c r="E44" s="17"/>
      <c r="F44" s="17"/>
      <c r="G44" s="17"/>
      <c r="H44" s="17"/>
      <c r="I44" s="17"/>
      <c r="J44" s="17"/>
      <c r="K44" s="17"/>
      <c r="L44" s="3"/>
      <c r="M44" s="46">
        <v>1</v>
      </c>
      <c r="N44" s="47"/>
      <c r="O44" s="48">
        <f>-SQRT(3)*M22*M44*S10/1000</f>
        <v>-1.0752571890761368E-2</v>
      </c>
      <c r="P44" s="48"/>
      <c r="Q44" s="48"/>
      <c r="R44" s="48">
        <f>-SQRT(3)*M22*M44*SIN(ACOS(S10))/1000</f>
        <v>-2.6948471934634551E-3</v>
      </c>
      <c r="S44" s="48"/>
      <c r="T44" s="170"/>
      <c r="U44" s="46">
        <v>1</v>
      </c>
      <c r="V44" s="47"/>
      <c r="W44" s="48">
        <f>-SQRT(3)*U22*U44*AA10/1000</f>
        <v>-1.0752571890761368E-2</v>
      </c>
      <c r="X44" s="48"/>
      <c r="Y44" s="48"/>
      <c r="Z44" s="48">
        <f>-SQRT(3)*U22*U44*SIN(ACOS(AA10))/1000</f>
        <v>-2.6948471934634551E-3</v>
      </c>
      <c r="AA44" s="48"/>
      <c r="AB44" s="170"/>
      <c r="AC44" s="46">
        <v>1</v>
      </c>
      <c r="AD44" s="47"/>
      <c r="AE44" s="48">
        <f>-SQRT(3)*AC22*AC44*AI10/1000</f>
        <v>-1.0863423038381595E-2</v>
      </c>
      <c r="AF44" s="48"/>
      <c r="AG44" s="48"/>
      <c r="AH44" s="48">
        <f>-SQRT(3)*AC22*AC44*SIN(ACOS(AI10))/1000</f>
        <v>-2.2059110479050012E-3</v>
      </c>
      <c r="AI44" s="48"/>
      <c r="AJ44" s="170"/>
      <c r="AK44" s="46">
        <v>1</v>
      </c>
      <c r="AL44" s="47"/>
      <c r="AM44" s="48">
        <f>-SQRT(3)*AK22*AK44*AQ10/1000</f>
        <v>-1.0863423038381595E-2</v>
      </c>
      <c r="AN44" s="48"/>
      <c r="AO44" s="48"/>
      <c r="AP44" s="48">
        <f>-SQRT(3)*AK22*AK44*SIN(ACOS(AQ10))/1000</f>
        <v>-2.2059110479050012E-3</v>
      </c>
      <c r="AQ44" s="48"/>
      <c r="AR44" s="170"/>
      <c r="AS44" s="46">
        <v>5</v>
      </c>
      <c r="AT44" s="47"/>
      <c r="AU44" s="48">
        <f>-SQRT(3)*AS22*AS44*AY10/1000</f>
        <v>-5.4317115191907982E-2</v>
      </c>
      <c r="AV44" s="48"/>
      <c r="AW44" s="48"/>
      <c r="AX44" s="48">
        <f>-SQRT(3)*AS22*AS44*SIN(ACOS(AY10))/1000</f>
        <v>-1.1029555239525006E-2</v>
      </c>
      <c r="AY44" s="48"/>
      <c r="AZ44" s="170"/>
    </row>
    <row r="45" spans="1:52" x14ac:dyDescent="0.2">
      <c r="A45" s="168" t="s">
        <v>535</v>
      </c>
      <c r="B45" s="169"/>
      <c r="C45" s="169"/>
      <c r="D45" s="169"/>
      <c r="E45" s="17">
        <v>48.5</v>
      </c>
      <c r="F45" s="17">
        <v>0.5</v>
      </c>
      <c r="G45" s="17">
        <v>48.9</v>
      </c>
      <c r="H45" s="17">
        <v>20</v>
      </c>
      <c r="I45" s="17"/>
      <c r="J45" s="17"/>
      <c r="K45" s="17"/>
      <c r="L45" s="3"/>
      <c r="M45" s="46">
        <v>0</v>
      </c>
      <c r="N45" s="47"/>
      <c r="O45" s="48">
        <f>-SQRT(3)*M22*M45*S10/1000</f>
        <v>0</v>
      </c>
      <c r="P45" s="48"/>
      <c r="Q45" s="48"/>
      <c r="R45" s="48">
        <f>-SQRT(3)*M22*M45*SIN(ACOS(S10))/1000</f>
        <v>0</v>
      </c>
      <c r="S45" s="48"/>
      <c r="T45" s="170"/>
      <c r="U45" s="46">
        <v>0</v>
      </c>
      <c r="V45" s="47"/>
      <c r="W45" s="48">
        <f>-SQRT(3)*U22*U45*AA10/1000</f>
        <v>0</v>
      </c>
      <c r="X45" s="48"/>
      <c r="Y45" s="48"/>
      <c r="Z45" s="48">
        <f>-SQRT(3)*U22*U45*SIN(ACOS(AA10))/1000</f>
        <v>0</v>
      </c>
      <c r="AA45" s="48"/>
      <c r="AB45" s="170"/>
      <c r="AC45" s="46">
        <v>0</v>
      </c>
      <c r="AD45" s="47"/>
      <c r="AE45" s="48">
        <f>-SQRT(3)*AC22*AC45*AI10/1000</f>
        <v>0</v>
      </c>
      <c r="AF45" s="48"/>
      <c r="AG45" s="48"/>
      <c r="AH45" s="48">
        <f>-SQRT(3)*AC22*AC45*SIN(ACOS(AI10))/1000</f>
        <v>0</v>
      </c>
      <c r="AI45" s="48"/>
      <c r="AJ45" s="170"/>
      <c r="AK45" s="46">
        <v>0</v>
      </c>
      <c r="AL45" s="47"/>
      <c r="AM45" s="48">
        <f>-SQRT(3)*AK22*AK45*AQ10/1000</f>
        <v>0</v>
      </c>
      <c r="AN45" s="48"/>
      <c r="AO45" s="48"/>
      <c r="AP45" s="48">
        <f>-SQRT(3)*AK22*AK45*SIN(ACOS(AQ10))/1000</f>
        <v>0</v>
      </c>
      <c r="AQ45" s="48"/>
      <c r="AR45" s="170"/>
      <c r="AS45" s="46">
        <v>0</v>
      </c>
      <c r="AT45" s="47"/>
      <c r="AU45" s="48">
        <f>-SQRT(3)*AS22*AS45*AY10/1000</f>
        <v>0</v>
      </c>
      <c r="AV45" s="48"/>
      <c r="AW45" s="48"/>
      <c r="AX45" s="48">
        <f>-SQRT(3)*AS22*AS45*SIN(ACOS(AY10))/1000</f>
        <v>0</v>
      </c>
      <c r="AY45" s="48"/>
      <c r="AZ45" s="170"/>
    </row>
    <row r="46" spans="1:52" x14ac:dyDescent="0.2">
      <c r="A46" s="168" t="s">
        <v>536</v>
      </c>
      <c r="B46" s="169"/>
      <c r="C46" s="169"/>
      <c r="D46" s="169"/>
      <c r="E46" s="17"/>
      <c r="F46" s="17"/>
      <c r="G46" s="17"/>
      <c r="H46" s="17"/>
      <c r="I46" s="17"/>
      <c r="J46" s="17"/>
      <c r="K46" s="17"/>
      <c r="L46" s="3"/>
      <c r="M46" s="46">
        <v>0</v>
      </c>
      <c r="N46" s="47"/>
      <c r="O46" s="48">
        <f>-SQRT(3)*M22*M46*S10/1000</f>
        <v>0</v>
      </c>
      <c r="P46" s="48"/>
      <c r="Q46" s="48"/>
      <c r="R46" s="48">
        <f>-SQRT(3)*M22*M46*SIN(ACOS(S10))/1000</f>
        <v>0</v>
      </c>
      <c r="S46" s="48"/>
      <c r="T46" s="170"/>
      <c r="U46" s="46">
        <v>0</v>
      </c>
      <c r="V46" s="47"/>
      <c r="W46" s="48">
        <f>-SQRT(3)*U22*U46*AA10/1000</f>
        <v>0</v>
      </c>
      <c r="X46" s="48"/>
      <c r="Y46" s="48"/>
      <c r="Z46" s="48">
        <f>-SQRT(3)*U22*U46*SIN(ACOS(AA10))/1000</f>
        <v>0</v>
      </c>
      <c r="AA46" s="48"/>
      <c r="AB46" s="170"/>
      <c r="AC46" s="46">
        <v>0</v>
      </c>
      <c r="AD46" s="47"/>
      <c r="AE46" s="48">
        <f>-SQRT(3)*AC22*AC46*AI10/1000</f>
        <v>0</v>
      </c>
      <c r="AF46" s="48"/>
      <c r="AG46" s="48"/>
      <c r="AH46" s="48">
        <f>-SQRT(3)*AC22*AC46*SIN(ACOS(AI10))/1000</f>
        <v>0</v>
      </c>
      <c r="AI46" s="48"/>
      <c r="AJ46" s="170"/>
      <c r="AK46" s="46">
        <v>0</v>
      </c>
      <c r="AL46" s="47"/>
      <c r="AM46" s="48">
        <f>-SQRT(3)*AK22*AK46*AQ10/1000</f>
        <v>0</v>
      </c>
      <c r="AN46" s="48"/>
      <c r="AO46" s="48"/>
      <c r="AP46" s="48">
        <f>-SQRT(3)*AK22*AK46*SIN(ACOS(AQ10))/1000</f>
        <v>0</v>
      </c>
      <c r="AQ46" s="48"/>
      <c r="AR46" s="170"/>
      <c r="AS46" s="46">
        <v>0</v>
      </c>
      <c r="AT46" s="47"/>
      <c r="AU46" s="48">
        <f>-SQRT(3)*AS22*AS46*AY10/1000</f>
        <v>0</v>
      </c>
      <c r="AV46" s="48"/>
      <c r="AW46" s="48"/>
      <c r="AX46" s="48">
        <f>-SQRT(3)*AS22*AS46*SIN(ACOS(AY10))/1000</f>
        <v>0</v>
      </c>
      <c r="AY46" s="48"/>
      <c r="AZ46" s="170"/>
    </row>
    <row r="47" spans="1:52" x14ac:dyDescent="0.2">
      <c r="A47" s="168" t="s">
        <v>537</v>
      </c>
      <c r="B47" s="169"/>
      <c r="C47" s="169"/>
      <c r="D47" s="169"/>
      <c r="E47" s="17"/>
      <c r="F47" s="17"/>
      <c r="G47" s="17"/>
      <c r="H47" s="17"/>
      <c r="I47" s="17"/>
      <c r="J47" s="17"/>
      <c r="K47" s="17"/>
      <c r="L47" s="3"/>
      <c r="M47" s="46">
        <v>1</v>
      </c>
      <c r="N47" s="47"/>
      <c r="O47" s="48">
        <f>-SQRT(3)*M22*M47*S10/1000</f>
        <v>-1.0752571890761368E-2</v>
      </c>
      <c r="P47" s="48"/>
      <c r="Q47" s="48"/>
      <c r="R47" s="48">
        <f>-SQRT(3)*M22*M47*SIN(ACOS(S10))/1000</f>
        <v>-2.6948471934634551E-3</v>
      </c>
      <c r="S47" s="48"/>
      <c r="T47" s="170"/>
      <c r="U47" s="46">
        <v>1</v>
      </c>
      <c r="V47" s="47"/>
      <c r="W47" s="48">
        <f>-SQRT(3)*U22*U47*AA10/1000</f>
        <v>-1.0752571890761368E-2</v>
      </c>
      <c r="X47" s="48"/>
      <c r="Y47" s="48"/>
      <c r="Z47" s="48">
        <f>-SQRT(3)*U22*U47*SIN(ACOS(AA10))/1000</f>
        <v>-2.6948471934634551E-3</v>
      </c>
      <c r="AA47" s="48"/>
      <c r="AB47" s="170"/>
      <c r="AC47" s="46">
        <v>1</v>
      </c>
      <c r="AD47" s="47"/>
      <c r="AE47" s="48">
        <f>-SQRT(3)*AC22*AC47*AI10/1000</f>
        <v>-1.0863423038381595E-2</v>
      </c>
      <c r="AF47" s="48"/>
      <c r="AG47" s="48"/>
      <c r="AH47" s="48">
        <f>-SQRT(3)*AC22*AC47*SIN(ACOS(AI10))/1000</f>
        <v>-2.2059110479050012E-3</v>
      </c>
      <c r="AI47" s="48"/>
      <c r="AJ47" s="170"/>
      <c r="AK47" s="46">
        <v>1</v>
      </c>
      <c r="AL47" s="47"/>
      <c r="AM47" s="48">
        <f>-SQRT(3)*AK22*AK47*AQ10/1000</f>
        <v>-1.0863423038381595E-2</v>
      </c>
      <c r="AN47" s="48"/>
      <c r="AO47" s="48"/>
      <c r="AP47" s="48">
        <f>-SQRT(3)*AK22*AK47*SIN(ACOS(AQ10))/1000</f>
        <v>-2.2059110479050012E-3</v>
      </c>
      <c r="AQ47" s="48"/>
      <c r="AR47" s="170"/>
      <c r="AS47" s="46">
        <v>1</v>
      </c>
      <c r="AT47" s="47"/>
      <c r="AU47" s="48">
        <f>-SQRT(3)*AS22*AS47*AY10/1000</f>
        <v>-1.0863423038381595E-2</v>
      </c>
      <c r="AV47" s="48"/>
      <c r="AW47" s="48"/>
      <c r="AX47" s="48">
        <f>-SQRT(3)*AS22*AS47*SIN(ACOS(AY10))/1000</f>
        <v>-2.2059110479050012E-3</v>
      </c>
      <c r="AY47" s="48"/>
      <c r="AZ47" s="170"/>
    </row>
    <row r="48" spans="1:52" x14ac:dyDescent="0.2">
      <c r="A48" s="168" t="s">
        <v>538</v>
      </c>
      <c r="B48" s="169"/>
      <c r="C48" s="169"/>
      <c r="D48" s="169"/>
      <c r="E48" s="17"/>
      <c r="F48" s="17"/>
      <c r="G48" s="17"/>
      <c r="H48" s="17"/>
      <c r="I48" s="17"/>
      <c r="J48" s="17"/>
      <c r="K48" s="17"/>
      <c r="L48" s="3"/>
      <c r="M48" s="46">
        <v>25</v>
      </c>
      <c r="N48" s="47"/>
      <c r="O48" s="48">
        <f>-SQRT(3)*M22*M48*S10/1000</f>
        <v>-0.26881429726903422</v>
      </c>
      <c r="P48" s="48"/>
      <c r="Q48" s="48"/>
      <c r="R48" s="48">
        <f>-SQRT(3)*M22*M48*SIN(ACOS(S10))/1000</f>
        <v>-6.7371179836586373E-2</v>
      </c>
      <c r="S48" s="48"/>
      <c r="T48" s="170"/>
      <c r="U48" s="46">
        <v>24</v>
      </c>
      <c r="V48" s="47"/>
      <c r="W48" s="48">
        <f>-SQRT(3)*U22*U48*AA10/1000</f>
        <v>-0.25806172537827288</v>
      </c>
      <c r="X48" s="48"/>
      <c r="Y48" s="48"/>
      <c r="Z48" s="48">
        <f>-SQRT(3)*U22*U48*SIN(ACOS(AA10))/1000</f>
        <v>-6.4676332643122919E-2</v>
      </c>
      <c r="AA48" s="48"/>
      <c r="AB48" s="170"/>
      <c r="AC48" s="46">
        <v>24</v>
      </c>
      <c r="AD48" s="47"/>
      <c r="AE48" s="48">
        <f>-SQRT(3)*AC22*AC48*AI10/1000</f>
        <v>-0.2607221529211583</v>
      </c>
      <c r="AF48" s="48"/>
      <c r="AG48" s="48"/>
      <c r="AH48" s="48">
        <f>-SQRT(3)*AC22*AC48*SIN(ACOS(AI10))/1000</f>
        <v>-5.2941865149720033E-2</v>
      </c>
      <c r="AI48" s="48"/>
      <c r="AJ48" s="170"/>
      <c r="AK48" s="46">
        <v>24</v>
      </c>
      <c r="AL48" s="47"/>
      <c r="AM48" s="48">
        <f>-SQRT(3)*AK22*AK48*AQ10/1000</f>
        <v>-0.2607221529211583</v>
      </c>
      <c r="AN48" s="48"/>
      <c r="AO48" s="48"/>
      <c r="AP48" s="48">
        <f>-SQRT(3)*AK22*AK48*SIN(ACOS(AQ10))/1000</f>
        <v>-5.2941865149720033E-2</v>
      </c>
      <c r="AQ48" s="48"/>
      <c r="AR48" s="170"/>
      <c r="AS48" s="46">
        <v>23</v>
      </c>
      <c r="AT48" s="47"/>
      <c r="AU48" s="48">
        <f>-SQRT(3)*AS22*AS48*AY10/1000</f>
        <v>-0.24985872988277671</v>
      </c>
      <c r="AV48" s="48"/>
      <c r="AW48" s="48"/>
      <c r="AX48" s="48">
        <f>-SQRT(3)*AS22*AS48*SIN(ACOS(AY10))/1000</f>
        <v>-5.0735954101815028E-2</v>
      </c>
      <c r="AY48" s="48"/>
      <c r="AZ48" s="170"/>
    </row>
    <row r="49" spans="1:52" x14ac:dyDescent="0.2">
      <c r="A49" s="168" t="s">
        <v>539</v>
      </c>
      <c r="B49" s="169"/>
      <c r="C49" s="169"/>
      <c r="D49" s="169"/>
      <c r="E49" s="17"/>
      <c r="F49" s="17"/>
      <c r="G49" s="17"/>
      <c r="H49" s="17"/>
      <c r="I49" s="17"/>
      <c r="J49" s="17"/>
      <c r="K49" s="17"/>
      <c r="L49" s="3"/>
      <c r="M49" s="46">
        <v>1</v>
      </c>
      <c r="N49" s="47"/>
      <c r="O49" s="48">
        <f>-SQRT(3)*M22*M49*S10/1000</f>
        <v>-1.0752571890761368E-2</v>
      </c>
      <c r="P49" s="48"/>
      <c r="Q49" s="48"/>
      <c r="R49" s="48">
        <f>-SQRT(3)*M22*M49*SIN(ACOS(S10))/1000</f>
        <v>-2.6948471934634551E-3</v>
      </c>
      <c r="S49" s="48"/>
      <c r="T49" s="170"/>
      <c r="U49" s="46">
        <v>1</v>
      </c>
      <c r="V49" s="47"/>
      <c r="W49" s="48">
        <f>-SQRT(3)*U22*U49*AA10/1000</f>
        <v>-1.0752571890761368E-2</v>
      </c>
      <c r="X49" s="48"/>
      <c r="Y49" s="48"/>
      <c r="Z49" s="48">
        <f>-SQRT(3)*U22*U49*SIN(ACOS(AA10))/1000</f>
        <v>-2.6948471934634551E-3</v>
      </c>
      <c r="AA49" s="48"/>
      <c r="AB49" s="170"/>
      <c r="AC49" s="46">
        <v>1</v>
      </c>
      <c r="AD49" s="47"/>
      <c r="AE49" s="48">
        <f>-SQRT(3)*AC22*AC49*AI10/1000</f>
        <v>-1.0863423038381595E-2</v>
      </c>
      <c r="AF49" s="48"/>
      <c r="AG49" s="48"/>
      <c r="AH49" s="48">
        <f>-SQRT(3)*AC22*AC49*SIN(ACOS(AI10))/1000</f>
        <v>-2.2059110479050012E-3</v>
      </c>
      <c r="AI49" s="48"/>
      <c r="AJ49" s="170"/>
      <c r="AK49" s="46">
        <v>1</v>
      </c>
      <c r="AL49" s="47"/>
      <c r="AM49" s="48">
        <f>-SQRT(3)*AK22*AK49*AQ10/1000</f>
        <v>-1.0863423038381595E-2</v>
      </c>
      <c r="AN49" s="48"/>
      <c r="AO49" s="48"/>
      <c r="AP49" s="48">
        <f>-SQRT(3)*AK22*AK49*SIN(ACOS(AQ10))/1000</f>
        <v>-2.2059110479050012E-3</v>
      </c>
      <c r="AQ49" s="48"/>
      <c r="AR49" s="170"/>
      <c r="AS49" s="46">
        <v>1</v>
      </c>
      <c r="AT49" s="47"/>
      <c r="AU49" s="48">
        <f>-SQRT(3)*AS22*AS49*AY10/1000</f>
        <v>-1.0863423038381595E-2</v>
      </c>
      <c r="AV49" s="48"/>
      <c r="AW49" s="48"/>
      <c r="AX49" s="48">
        <f>-SQRT(3)*AS22*AS49*SIN(ACOS(AY10))/1000</f>
        <v>-2.2059110479050012E-3</v>
      </c>
      <c r="AY49" s="48"/>
      <c r="AZ49" s="170"/>
    </row>
    <row r="50" spans="1:52" x14ac:dyDescent="0.2">
      <c r="A50" s="168" t="s">
        <v>540</v>
      </c>
      <c r="B50" s="169"/>
      <c r="C50" s="169"/>
      <c r="D50" s="169"/>
      <c r="E50" s="17"/>
      <c r="F50" s="17"/>
      <c r="G50" s="17"/>
      <c r="H50" s="17"/>
      <c r="I50" s="17"/>
      <c r="J50" s="17"/>
      <c r="K50" s="17"/>
      <c r="L50" s="3"/>
      <c r="M50" s="46">
        <v>0</v>
      </c>
      <c r="N50" s="47"/>
      <c r="O50" s="48">
        <f>-SQRT(3)*M22*M50*S10/1000</f>
        <v>0</v>
      </c>
      <c r="P50" s="48"/>
      <c r="Q50" s="48"/>
      <c r="R50" s="48">
        <f>-SQRT(3)*M22*M50*SIN(ACOS(S10))/1000</f>
        <v>0</v>
      </c>
      <c r="S50" s="48"/>
      <c r="T50" s="170"/>
      <c r="U50" s="46">
        <v>0</v>
      </c>
      <c r="V50" s="47"/>
      <c r="W50" s="48">
        <f>-SQRT(3)*U22*U50*AA10/1000</f>
        <v>0</v>
      </c>
      <c r="X50" s="48"/>
      <c r="Y50" s="48"/>
      <c r="Z50" s="48">
        <f>-SQRT(3)*U22*U50*SIN(ACOS(AA10))/1000</f>
        <v>0</v>
      </c>
      <c r="AA50" s="48"/>
      <c r="AB50" s="170"/>
      <c r="AC50" s="46">
        <v>0</v>
      </c>
      <c r="AD50" s="47"/>
      <c r="AE50" s="48">
        <f>-SQRT(3)*AC22*AC50*AI10/1000</f>
        <v>0</v>
      </c>
      <c r="AF50" s="48"/>
      <c r="AG50" s="48"/>
      <c r="AH50" s="48">
        <f>-SQRT(3)*AC22*AC50*SIN(ACOS(AI10))/1000</f>
        <v>0</v>
      </c>
      <c r="AI50" s="48"/>
      <c r="AJ50" s="170"/>
      <c r="AK50" s="46">
        <v>0</v>
      </c>
      <c r="AL50" s="47"/>
      <c r="AM50" s="48">
        <f>-SQRT(3)*AK22*AK50*AQ10/1000</f>
        <v>0</v>
      </c>
      <c r="AN50" s="48"/>
      <c r="AO50" s="48"/>
      <c r="AP50" s="48">
        <f>-SQRT(3)*AK22*AK50*SIN(ACOS(AQ10))/1000</f>
        <v>0</v>
      </c>
      <c r="AQ50" s="48"/>
      <c r="AR50" s="170"/>
      <c r="AS50" s="46">
        <v>0</v>
      </c>
      <c r="AT50" s="47"/>
      <c r="AU50" s="48">
        <f>-SQRT(3)*AS22*AS50*AY10/1000</f>
        <v>0</v>
      </c>
      <c r="AV50" s="48"/>
      <c r="AW50" s="48"/>
      <c r="AX50" s="48">
        <f>-SQRT(3)*AS22*AS50*SIN(ACOS(AY10))/1000</f>
        <v>0</v>
      </c>
      <c r="AY50" s="48"/>
      <c r="AZ50" s="170"/>
    </row>
    <row r="51" spans="1:52" x14ac:dyDescent="0.2">
      <c r="A51" s="168" t="s">
        <v>541</v>
      </c>
      <c r="B51" s="169"/>
      <c r="C51" s="169"/>
      <c r="D51" s="169"/>
      <c r="E51" s="17"/>
      <c r="F51" s="17"/>
      <c r="G51" s="17"/>
      <c r="H51" s="17"/>
      <c r="I51" s="17"/>
      <c r="J51" s="17"/>
      <c r="K51" s="17"/>
      <c r="L51" s="3"/>
      <c r="M51" s="46">
        <v>0</v>
      </c>
      <c r="N51" s="47"/>
      <c r="O51" s="48">
        <f>-SQRT(3)*M22*M51*S10/1000</f>
        <v>0</v>
      </c>
      <c r="P51" s="48"/>
      <c r="Q51" s="48"/>
      <c r="R51" s="48">
        <f>-SQRT(3)*M22*M51*SIN(ACOS(S10))/1000</f>
        <v>0</v>
      </c>
      <c r="S51" s="48"/>
      <c r="T51" s="170"/>
      <c r="U51" s="46">
        <v>0</v>
      </c>
      <c r="V51" s="47"/>
      <c r="W51" s="48">
        <f>-SQRT(3)*U22*U51*AA10/1000</f>
        <v>0</v>
      </c>
      <c r="X51" s="48"/>
      <c r="Y51" s="48"/>
      <c r="Z51" s="48">
        <f>-SQRT(3)*U22*U51*SIN(ACOS(AA10))/1000</f>
        <v>0</v>
      </c>
      <c r="AA51" s="48"/>
      <c r="AB51" s="170"/>
      <c r="AC51" s="46">
        <v>0</v>
      </c>
      <c r="AD51" s="47"/>
      <c r="AE51" s="48">
        <f>-SQRT(3)*AC22*AC51*AI10/1000</f>
        <v>0</v>
      </c>
      <c r="AF51" s="48"/>
      <c r="AG51" s="48"/>
      <c r="AH51" s="48">
        <f>-SQRT(3)*AC22*AC51*SIN(ACOS(AI10))/1000</f>
        <v>0</v>
      </c>
      <c r="AI51" s="48"/>
      <c r="AJ51" s="170"/>
      <c r="AK51" s="46">
        <v>0</v>
      </c>
      <c r="AL51" s="47"/>
      <c r="AM51" s="48">
        <f>-SQRT(3)*AK22*AK51*AQ10/1000</f>
        <v>0</v>
      </c>
      <c r="AN51" s="48"/>
      <c r="AO51" s="48"/>
      <c r="AP51" s="48">
        <f>-SQRT(3)*AK22*AK51*SIN(ACOS(AQ10))/1000</f>
        <v>0</v>
      </c>
      <c r="AQ51" s="48"/>
      <c r="AR51" s="170"/>
      <c r="AS51" s="46">
        <v>0</v>
      </c>
      <c r="AT51" s="47"/>
      <c r="AU51" s="48">
        <f>-SQRT(3)*AS22*AS51*AY10/1000</f>
        <v>0</v>
      </c>
      <c r="AV51" s="48"/>
      <c r="AW51" s="48"/>
      <c r="AX51" s="48">
        <f>-SQRT(3)*AS22*AS51*SIN(ACOS(AY10))/1000</f>
        <v>0</v>
      </c>
      <c r="AY51" s="48"/>
      <c r="AZ51" s="170"/>
    </row>
    <row r="52" spans="1:52" x14ac:dyDescent="0.2">
      <c r="A52" s="168" t="s">
        <v>542</v>
      </c>
      <c r="B52" s="169"/>
      <c r="C52" s="169"/>
      <c r="D52" s="169"/>
      <c r="E52" s="17"/>
      <c r="F52" s="17"/>
      <c r="G52" s="17"/>
      <c r="H52" s="17"/>
      <c r="I52" s="17"/>
      <c r="J52" s="17"/>
      <c r="K52" s="17"/>
      <c r="L52" s="3"/>
      <c r="M52" s="46">
        <v>25</v>
      </c>
      <c r="N52" s="47"/>
      <c r="O52" s="48">
        <f>-SQRT(3)*M22*M52*S10/1000</f>
        <v>-0.26881429726903422</v>
      </c>
      <c r="P52" s="48"/>
      <c r="Q52" s="48"/>
      <c r="R52" s="48">
        <f>-SQRT(3)*M22*M52*SIN(ACOS(S10))/1000</f>
        <v>-6.7371179836586373E-2</v>
      </c>
      <c r="S52" s="48"/>
      <c r="T52" s="170"/>
      <c r="U52" s="46">
        <v>24</v>
      </c>
      <c r="V52" s="47"/>
      <c r="W52" s="48">
        <f>-SQRT(3)*U22*U52*AA10/1000</f>
        <v>-0.25806172537827288</v>
      </c>
      <c r="X52" s="48"/>
      <c r="Y52" s="48"/>
      <c r="Z52" s="48">
        <f>-SQRT(3)*U22*U52*SIN(ACOS(AA10))/1000</f>
        <v>-6.4676332643122919E-2</v>
      </c>
      <c r="AA52" s="48"/>
      <c r="AB52" s="170"/>
      <c r="AC52" s="46">
        <v>24</v>
      </c>
      <c r="AD52" s="47"/>
      <c r="AE52" s="48">
        <f>-SQRT(3)*AC22*AC52*AI10/1000</f>
        <v>-0.2607221529211583</v>
      </c>
      <c r="AF52" s="48"/>
      <c r="AG52" s="48"/>
      <c r="AH52" s="48">
        <f>-SQRT(3)*AC22*AC52*SIN(ACOS(AI10))/1000</f>
        <v>-5.2941865149720033E-2</v>
      </c>
      <c r="AI52" s="48"/>
      <c r="AJ52" s="170"/>
      <c r="AK52" s="46">
        <v>25</v>
      </c>
      <c r="AL52" s="47"/>
      <c r="AM52" s="48">
        <f>-SQRT(3)*AK22*AK52*AQ10/1000</f>
        <v>-0.27158557595953986</v>
      </c>
      <c r="AN52" s="48"/>
      <c r="AO52" s="48"/>
      <c r="AP52" s="48">
        <f>-SQRT(3)*AK22*AK52*SIN(ACOS(AQ10))/1000</f>
        <v>-5.514777619762503E-2</v>
      </c>
      <c r="AQ52" s="48"/>
      <c r="AR52" s="170"/>
      <c r="AS52" s="46">
        <v>24</v>
      </c>
      <c r="AT52" s="47"/>
      <c r="AU52" s="48">
        <f>-SQRT(3)*AS22*AS52*AY10/1000</f>
        <v>-0.2607221529211583</v>
      </c>
      <c r="AV52" s="48"/>
      <c r="AW52" s="48"/>
      <c r="AX52" s="48">
        <f>-SQRT(3)*AS22*AS52*SIN(ACOS(AY10))/1000</f>
        <v>-5.2941865149720033E-2</v>
      </c>
      <c r="AY52" s="48"/>
      <c r="AZ52" s="170"/>
    </row>
    <row r="53" spans="1:52" x14ac:dyDescent="0.2">
      <c r="A53" s="168" t="s">
        <v>543</v>
      </c>
      <c r="B53" s="169"/>
      <c r="C53" s="169"/>
      <c r="D53" s="169"/>
      <c r="E53" s="17"/>
      <c r="F53" s="17"/>
      <c r="G53" s="17"/>
      <c r="H53" s="17"/>
      <c r="I53" s="17"/>
      <c r="J53" s="17"/>
      <c r="K53" s="17"/>
      <c r="L53" s="3"/>
      <c r="M53" s="46">
        <v>3</v>
      </c>
      <c r="N53" s="47"/>
      <c r="O53" s="48">
        <f>-SQRT(3)*M22*M53*S10/1000</f>
        <v>-3.225771567228411E-2</v>
      </c>
      <c r="P53" s="48"/>
      <c r="Q53" s="48"/>
      <c r="R53" s="48">
        <f>-SQRT(3)*M22*M53*SIN(ACOS(S10))/1000</f>
        <v>-8.0845415803903649E-3</v>
      </c>
      <c r="S53" s="48"/>
      <c r="T53" s="170"/>
      <c r="U53" s="46">
        <v>6</v>
      </c>
      <c r="V53" s="47"/>
      <c r="W53" s="48">
        <f>-SQRT(3)*U22*U53*AA10/1000</f>
        <v>-6.4515431344568219E-2</v>
      </c>
      <c r="X53" s="48"/>
      <c r="Y53" s="48"/>
      <c r="Z53" s="48">
        <f>-SQRT(3)*U22*U53*SIN(ACOS(AA10))/1000</f>
        <v>-1.616908316078073E-2</v>
      </c>
      <c r="AA53" s="48"/>
      <c r="AB53" s="170"/>
      <c r="AC53" s="46">
        <v>10</v>
      </c>
      <c r="AD53" s="47"/>
      <c r="AE53" s="48">
        <f>-SQRT(3)*AC22*AC53*AI10/1000</f>
        <v>-0.10863423038381596</v>
      </c>
      <c r="AF53" s="48"/>
      <c r="AG53" s="48"/>
      <c r="AH53" s="48">
        <f>-SQRT(3)*AC22*AC53*SIN(ACOS(AI10))/1000</f>
        <v>-2.2059110479050011E-2</v>
      </c>
      <c r="AI53" s="48"/>
      <c r="AJ53" s="170"/>
      <c r="AK53" s="46">
        <v>6</v>
      </c>
      <c r="AL53" s="47"/>
      <c r="AM53" s="48">
        <f>-SQRT(3)*AK22*AK53*AQ10/1000</f>
        <v>-6.5180538230289575E-2</v>
      </c>
      <c r="AN53" s="48"/>
      <c r="AO53" s="48"/>
      <c r="AP53" s="48">
        <f>-SQRT(3)*AK22*AK53*SIN(ACOS(AQ10))/1000</f>
        <v>-1.3235466287430008E-2</v>
      </c>
      <c r="AQ53" s="48"/>
      <c r="AR53" s="170"/>
      <c r="AS53" s="46">
        <v>5</v>
      </c>
      <c r="AT53" s="47"/>
      <c r="AU53" s="48">
        <f>-SQRT(3)*AS22*AS53*AY10/1000</f>
        <v>-5.4317115191907982E-2</v>
      </c>
      <c r="AV53" s="48"/>
      <c r="AW53" s="48"/>
      <c r="AX53" s="48">
        <f>-SQRT(3)*AS22*AS53*SIN(ACOS(AY10))/1000</f>
        <v>-1.1029555239525006E-2</v>
      </c>
      <c r="AY53" s="48"/>
      <c r="AZ53" s="170"/>
    </row>
    <row r="54" spans="1:52" x14ac:dyDescent="0.2">
      <c r="A54" s="168" t="s">
        <v>544</v>
      </c>
      <c r="B54" s="169"/>
      <c r="C54" s="169"/>
      <c r="D54" s="169"/>
      <c r="E54" s="17"/>
      <c r="F54" s="17"/>
      <c r="G54" s="17"/>
      <c r="H54" s="17"/>
      <c r="I54" s="17"/>
      <c r="J54" s="17"/>
      <c r="K54" s="17"/>
      <c r="L54" s="3"/>
      <c r="M54" s="46">
        <v>40</v>
      </c>
      <c r="N54" s="47"/>
      <c r="O54" s="48">
        <f>-SQRT(3)*M22*M54*S10/1000</f>
        <v>-0.4301028756304548</v>
      </c>
      <c r="P54" s="48"/>
      <c r="Q54" s="48"/>
      <c r="R54" s="48">
        <f>-SQRT(3)*M22*M54*SIN(ACOS(S10))/1000</f>
        <v>-0.10779388773853821</v>
      </c>
      <c r="S54" s="48"/>
      <c r="T54" s="170"/>
      <c r="U54" s="46">
        <v>40</v>
      </c>
      <c r="V54" s="47"/>
      <c r="W54" s="48">
        <f>-SQRT(3)*U22*U54*AA10/1000</f>
        <v>-0.4301028756304548</v>
      </c>
      <c r="X54" s="48"/>
      <c r="Y54" s="48"/>
      <c r="Z54" s="48">
        <f>-SQRT(3)*U22*U54*SIN(ACOS(AA10))/1000</f>
        <v>-0.10779388773853821</v>
      </c>
      <c r="AA54" s="48"/>
      <c r="AB54" s="170"/>
      <c r="AC54" s="46">
        <v>20</v>
      </c>
      <c r="AD54" s="47"/>
      <c r="AE54" s="48">
        <f>-SQRT(3)*AC22*AC54*AI10/1000</f>
        <v>-0.21726846076763193</v>
      </c>
      <c r="AF54" s="48"/>
      <c r="AG54" s="48"/>
      <c r="AH54" s="48">
        <f>-SQRT(3)*AC22*AC54*SIN(ACOS(AI10))/1000</f>
        <v>-4.4118220958100023E-2</v>
      </c>
      <c r="AI54" s="48"/>
      <c r="AJ54" s="170"/>
      <c r="AK54" s="46">
        <v>20</v>
      </c>
      <c r="AL54" s="47"/>
      <c r="AM54" s="48">
        <f>-SQRT(3)*AK22*AK54*AQ10/1000</f>
        <v>-0.21726846076763193</v>
      </c>
      <c r="AN54" s="48"/>
      <c r="AO54" s="48"/>
      <c r="AP54" s="48">
        <f>-SQRT(3)*AK22*AK54*SIN(ACOS(AQ10))/1000</f>
        <v>-4.4118220958100023E-2</v>
      </c>
      <c r="AQ54" s="48"/>
      <c r="AR54" s="170"/>
      <c r="AS54" s="46">
        <v>30</v>
      </c>
      <c r="AT54" s="47"/>
      <c r="AU54" s="48">
        <f>-SQRT(3)*AS22*AS54*AY10/1000</f>
        <v>-0.32590269115144788</v>
      </c>
      <c r="AV54" s="48"/>
      <c r="AW54" s="48"/>
      <c r="AX54" s="48">
        <f>-SQRT(3)*AS22*AS54*SIN(ACOS(AY10))/1000</f>
        <v>-6.6177331437150044E-2</v>
      </c>
      <c r="AY54" s="48"/>
      <c r="AZ54" s="170"/>
    </row>
    <row r="55" spans="1:52" ht="13.5" thickBot="1" x14ac:dyDescent="0.25">
      <c r="A55" s="177" t="s">
        <v>43</v>
      </c>
      <c r="B55" s="178"/>
      <c r="C55" s="178"/>
      <c r="D55" s="178"/>
      <c r="E55" s="179"/>
      <c r="F55" s="179"/>
      <c r="G55" s="179"/>
      <c r="H55" s="179"/>
      <c r="I55" s="179"/>
      <c r="J55" s="179"/>
      <c r="K55" s="179"/>
      <c r="L55" s="180"/>
      <c r="M55" s="181"/>
      <c r="N55" s="182"/>
      <c r="O55" s="183">
        <f>SUM(O42:Q54)</f>
        <v>-6.4515431344568386E-2</v>
      </c>
      <c r="P55" s="183"/>
      <c r="Q55" s="183"/>
      <c r="R55" s="183">
        <f>SUM(R42:T54)</f>
        <v>-1.6169083160780723E-2</v>
      </c>
      <c r="S55" s="183"/>
      <c r="T55" s="184"/>
      <c r="U55" s="181"/>
      <c r="V55" s="182"/>
      <c r="W55" s="183">
        <f>SUM(W42:Y54)</f>
        <v>-0.139783434579898</v>
      </c>
      <c r="X55" s="183"/>
      <c r="Y55" s="183"/>
      <c r="Z55" s="183">
        <f>SUM(Z42:AB54)</f>
        <v>-3.5033013515024941E-2</v>
      </c>
      <c r="AA55" s="183"/>
      <c r="AB55" s="184"/>
      <c r="AC55" s="181"/>
      <c r="AD55" s="182"/>
      <c r="AE55" s="183">
        <f>SUM(AE42:AG54)</f>
        <v>9.7770807345434169E-2</v>
      </c>
      <c r="AF55" s="183"/>
      <c r="AG55" s="183"/>
      <c r="AH55" s="183">
        <f>SUM(AH42:AJ54)</f>
        <v>1.9853199431145045E-2</v>
      </c>
      <c r="AI55" s="183"/>
      <c r="AJ55" s="184"/>
      <c r="AK55" s="181"/>
      <c r="AL55" s="182"/>
      <c r="AM55" s="183">
        <f>SUM(AM42:AO54)</f>
        <v>0.15208792253734224</v>
      </c>
      <c r="AN55" s="183"/>
      <c r="AO55" s="183"/>
      <c r="AP55" s="183">
        <f>SUM(AP42:AR54)</f>
        <v>3.0882754670670025E-2</v>
      </c>
      <c r="AQ55" s="183"/>
      <c r="AR55" s="184"/>
      <c r="AS55" s="181"/>
      <c r="AT55" s="182"/>
      <c r="AU55" s="183">
        <f>SUM(AU42:AW54)</f>
        <v>-4.3453692153526347E-2</v>
      </c>
      <c r="AV55" s="183"/>
      <c r="AW55" s="183"/>
      <c r="AX55" s="183">
        <f>SUM(AX42:AZ54)</f>
        <v>-8.8236441916199893E-3</v>
      </c>
      <c r="AY55" s="183"/>
      <c r="AZ55" s="184"/>
    </row>
    <row r="56" spans="1:52" ht="13.5" thickBot="1" x14ac:dyDescent="0.25">
      <c r="A56" s="185" t="s">
        <v>44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7"/>
      <c r="M56" s="188"/>
      <c r="N56" s="189"/>
      <c r="O56" s="190">
        <f>SUM(O27:Q39)+SUM(O42:Q54)</f>
        <v>-0.41569220001082696</v>
      </c>
      <c r="P56" s="190"/>
      <c r="Q56" s="190"/>
      <c r="R56" s="190">
        <f>SUM(R27:T39)+SUM(R42:T54)</f>
        <v>-0.20571422790265684</v>
      </c>
      <c r="S56" s="190"/>
      <c r="T56" s="191"/>
      <c r="U56" s="188"/>
      <c r="V56" s="189"/>
      <c r="W56" s="190">
        <f>SUM(W27:Y39)+SUM(W42:Y54)</f>
        <v>-0.49661362102493684</v>
      </c>
      <c r="X56" s="190"/>
      <c r="Y56" s="190"/>
      <c r="Z56" s="190">
        <f>SUM(Z27:AB39)+SUM(Z42:AB54)</f>
        <v>-0.23725799479831242</v>
      </c>
      <c r="AA56" s="190"/>
      <c r="AB56" s="191"/>
      <c r="AC56" s="188"/>
      <c r="AD56" s="189"/>
      <c r="AE56" s="190">
        <f>SUM(AE27:AG39)+SUM(AE42:AG54)</f>
        <v>-1.3967252528847812E-2</v>
      </c>
      <c r="AF56" s="190"/>
      <c r="AG56" s="190"/>
      <c r="AH56" s="190">
        <f>SUM(AH27:AJ39)+SUM(AH42:AJ54)</f>
        <v>-5.2322464769989314E-2</v>
      </c>
      <c r="AI56" s="190"/>
      <c r="AJ56" s="191"/>
      <c r="AK56" s="188"/>
      <c r="AL56" s="189"/>
      <c r="AM56" s="190">
        <f>SUM(AM27:AO39)+SUM(AM42:AO54)</f>
        <v>3.6359213420032538E-2</v>
      </c>
      <c r="AN56" s="190"/>
      <c r="AO56" s="190"/>
      <c r="AP56" s="190">
        <f>SUM(AP27:AR39)+SUM(AP42:AR54)</f>
        <v>-3.470372574553144E-2</v>
      </c>
      <c r="AQ56" s="190"/>
      <c r="AR56" s="191"/>
      <c r="AS56" s="188"/>
      <c r="AT56" s="189"/>
      <c r="AU56" s="190">
        <f>SUM(AU27:AW39)+SUM(AU42:AW54)</f>
        <v>-0.30272091988144217</v>
      </c>
      <c r="AV56" s="190"/>
      <c r="AW56" s="190"/>
      <c r="AX56" s="190">
        <f>SUM(AX27:AZ39)+SUM(AX42:AZ54)</f>
        <v>-0.14876127273451392</v>
      </c>
      <c r="AY56" s="190"/>
      <c r="AZ56" s="191"/>
    </row>
    <row r="57" spans="1:52" ht="13.5" thickBot="1" x14ac:dyDescent="0.25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</row>
    <row r="58" spans="1:52" ht="13.5" thickBot="1" x14ac:dyDescent="0.25">
      <c r="A58" s="195" t="s">
        <v>45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7"/>
      <c r="M58" s="192" t="s">
        <v>545</v>
      </c>
      <c r="N58" s="193"/>
      <c r="O58" s="193"/>
      <c r="P58" s="193"/>
      <c r="Q58" s="193"/>
      <c r="R58" s="193"/>
      <c r="S58" s="193"/>
      <c r="T58" s="194"/>
      <c r="U58" s="192" t="s">
        <v>546</v>
      </c>
      <c r="V58" s="193"/>
      <c r="W58" s="193"/>
      <c r="X58" s="193"/>
      <c r="Y58" s="193"/>
      <c r="Z58" s="193"/>
      <c r="AA58" s="193"/>
      <c r="AB58" s="194"/>
      <c r="AC58" s="192"/>
      <c r="AD58" s="193"/>
      <c r="AE58" s="193"/>
      <c r="AF58" s="193"/>
      <c r="AG58" s="193"/>
      <c r="AH58" s="193"/>
      <c r="AI58" s="193"/>
      <c r="AJ58" s="194"/>
      <c r="AK58" s="192"/>
      <c r="AL58" s="193"/>
      <c r="AM58" s="193"/>
      <c r="AN58" s="193"/>
      <c r="AO58" s="193"/>
      <c r="AP58" s="193"/>
      <c r="AQ58" s="193"/>
      <c r="AR58" s="194"/>
      <c r="AS58" s="192"/>
      <c r="AT58" s="193"/>
      <c r="AU58" s="193"/>
      <c r="AV58" s="193"/>
      <c r="AW58" s="193"/>
      <c r="AX58" s="193"/>
      <c r="AY58" s="193"/>
      <c r="AZ58" s="194"/>
    </row>
    <row r="61" spans="1:52" s="22" customFormat="1" ht="15" x14ac:dyDescent="0.25">
      <c r="F61" s="22" t="s">
        <v>547</v>
      </c>
      <c r="AF61"/>
      <c r="AG61"/>
    </row>
    <row r="62" spans="1:52" s="22" customFormat="1" ht="15" x14ac:dyDescent="0.25">
      <c r="F62" s="22" t="s">
        <v>548</v>
      </c>
      <c r="Y62" s="22" t="s">
        <v>549</v>
      </c>
      <c r="AF62"/>
      <c r="AG62"/>
    </row>
    <row r="63" spans="1:52" s="22" customFormat="1" ht="15" x14ac:dyDescent="0.25">
      <c r="AF63"/>
      <c r="AG63"/>
    </row>
    <row r="64" spans="1:52" s="22" customFormat="1" x14ac:dyDescent="0.2">
      <c r="F64" s="259" t="s">
        <v>550</v>
      </c>
      <c r="G64" s="259"/>
      <c r="H64" s="259"/>
      <c r="I64" s="259"/>
      <c r="J64" s="259"/>
      <c r="K64" s="259"/>
      <c r="L64" s="259"/>
      <c r="M64" s="259"/>
      <c r="X64" s="260" t="s">
        <v>551</v>
      </c>
      <c r="Y64" s="260"/>
      <c r="Z64" s="260"/>
      <c r="AA64" s="260"/>
      <c r="AB64" s="260"/>
    </row>
  </sheetData>
  <mergeCells count="813">
    <mergeCell ref="A1:AR1"/>
    <mergeCell ref="A2:AR2"/>
    <mergeCell ref="A3:L3"/>
    <mergeCell ref="M3:T3"/>
    <mergeCell ref="U3:AB3"/>
    <mergeCell ref="AC3:AJ3"/>
    <mergeCell ref="AK3:AR3"/>
    <mergeCell ref="F64:M64"/>
    <mergeCell ref="X64:AB64"/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Q6:R6"/>
    <mergeCell ref="S6:T6"/>
    <mergeCell ref="U6:V6"/>
    <mergeCell ref="W6:X6"/>
    <mergeCell ref="Y6:Z6"/>
    <mergeCell ref="AA6:AB6"/>
    <mergeCell ref="AS5:AT5"/>
    <mergeCell ref="AU5:AV5"/>
    <mergeCell ref="AW5:AX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S7:T7"/>
    <mergeCell ref="U7:V7"/>
    <mergeCell ref="W7:X7"/>
    <mergeCell ref="Y7:Z7"/>
    <mergeCell ref="A7:D8"/>
    <mergeCell ref="E7:F7"/>
    <mergeCell ref="G7:H7"/>
    <mergeCell ref="I7:J7"/>
    <mergeCell ref="K7:L7"/>
    <mergeCell ref="M7:N7"/>
    <mergeCell ref="AY7:AZ7"/>
    <mergeCell ref="E8:L8"/>
    <mergeCell ref="M8:O8"/>
    <mergeCell ref="P8:Q8"/>
    <mergeCell ref="R8:T8"/>
    <mergeCell ref="U8:W8"/>
    <mergeCell ref="X8:Y8"/>
    <mergeCell ref="Z8:AB8"/>
    <mergeCell ref="AC8:AE8"/>
    <mergeCell ref="AF8:AG8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AX8:AZ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AH8:AJ8"/>
    <mergeCell ref="AK8:AM8"/>
    <mergeCell ref="AN8:AO8"/>
    <mergeCell ref="AP8:AR8"/>
    <mergeCell ref="AS8:AU8"/>
    <mergeCell ref="AV8:AW8"/>
    <mergeCell ref="G10:H10"/>
    <mergeCell ref="I10:J10"/>
    <mergeCell ref="K10:L10"/>
    <mergeCell ref="M10:N10"/>
    <mergeCell ref="O10:P10"/>
    <mergeCell ref="AI9:AJ9"/>
    <mergeCell ref="AK9:AL9"/>
    <mergeCell ref="AM9:AN9"/>
    <mergeCell ref="AO9:AP9"/>
    <mergeCell ref="W9:X9"/>
    <mergeCell ref="Y9:Z9"/>
    <mergeCell ref="AA9:AB9"/>
    <mergeCell ref="AC9:AD9"/>
    <mergeCell ref="AE9:AF9"/>
    <mergeCell ref="AG9:AH9"/>
    <mergeCell ref="Q10:R10"/>
    <mergeCell ref="S10:T10"/>
    <mergeCell ref="U10:V10"/>
    <mergeCell ref="W10:X10"/>
    <mergeCell ref="Y10:Z10"/>
    <mergeCell ref="AA10:AB10"/>
    <mergeCell ref="AU9:AV9"/>
    <mergeCell ref="AW9:AX9"/>
    <mergeCell ref="AY9:AZ9"/>
    <mergeCell ref="AQ9:AR9"/>
    <mergeCell ref="AS9:AT9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AP11:AR11"/>
    <mergeCell ref="AS11:AU11"/>
    <mergeCell ref="AV11:AW11"/>
    <mergeCell ref="AX11:AZ11"/>
    <mergeCell ref="A12:D13"/>
    <mergeCell ref="E12:L12"/>
    <mergeCell ref="M12:N12"/>
    <mergeCell ref="O12:P12"/>
    <mergeCell ref="Q12:R12"/>
    <mergeCell ref="S12:T12"/>
    <mergeCell ref="Z11:AB11"/>
    <mergeCell ref="AC11:AE11"/>
    <mergeCell ref="AF11:AG11"/>
    <mergeCell ref="AH11:AJ11"/>
    <mergeCell ref="AK11:AM11"/>
    <mergeCell ref="AN11:AO11"/>
    <mergeCell ref="E11:L11"/>
    <mergeCell ref="M11:O11"/>
    <mergeCell ref="P11:Q11"/>
    <mergeCell ref="R11:T11"/>
    <mergeCell ref="U11:W11"/>
    <mergeCell ref="X11:Y11"/>
    <mergeCell ref="A10:D11"/>
    <mergeCell ref="E10:F10"/>
    <mergeCell ref="AS12:AT12"/>
    <mergeCell ref="AU12:AV12"/>
    <mergeCell ref="AW12:AX12"/>
    <mergeCell ref="AY12:AZ12"/>
    <mergeCell ref="E13:L13"/>
    <mergeCell ref="M13:N13"/>
    <mergeCell ref="O13:P13"/>
    <mergeCell ref="Q13:R13"/>
    <mergeCell ref="S13:T13"/>
    <mergeCell ref="U13:V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U13:AV13"/>
    <mergeCell ref="AW13:AX13"/>
    <mergeCell ref="AY13:AZ13"/>
    <mergeCell ref="A14:D15"/>
    <mergeCell ref="E14:H15"/>
    <mergeCell ref="I14:L14"/>
    <mergeCell ref="M14:O14"/>
    <mergeCell ref="P14:Q14"/>
    <mergeCell ref="R14:T14"/>
    <mergeCell ref="U14:W14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N14:AO14"/>
    <mergeCell ref="AP14:AR14"/>
    <mergeCell ref="AS14:AU14"/>
    <mergeCell ref="AV14:AW14"/>
    <mergeCell ref="AX14:AZ14"/>
    <mergeCell ref="I15:L15"/>
    <mergeCell ref="M15:O15"/>
    <mergeCell ref="P15:Q15"/>
    <mergeCell ref="R15:T15"/>
    <mergeCell ref="U15:W15"/>
    <mergeCell ref="X14:Y14"/>
    <mergeCell ref="Z14:AB14"/>
    <mergeCell ref="AC14:AE14"/>
    <mergeCell ref="AF14:AG14"/>
    <mergeCell ref="AH14:AJ14"/>
    <mergeCell ref="AK14:AM14"/>
    <mergeCell ref="AN15:AO15"/>
    <mergeCell ref="AP15:AR15"/>
    <mergeCell ref="AS15:AU15"/>
    <mergeCell ref="AV15:AW15"/>
    <mergeCell ref="AX15:AZ15"/>
    <mergeCell ref="A16:D18"/>
    <mergeCell ref="E16:H18"/>
    <mergeCell ref="I16:L16"/>
    <mergeCell ref="M16:O16"/>
    <mergeCell ref="P16:Q16"/>
    <mergeCell ref="X15:Y15"/>
    <mergeCell ref="Z15:AB15"/>
    <mergeCell ref="AC15:AE15"/>
    <mergeCell ref="AF15:AG15"/>
    <mergeCell ref="AH15:AJ15"/>
    <mergeCell ref="AK15:AM15"/>
    <mergeCell ref="AX16:AZ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AH16:AJ16"/>
    <mergeCell ref="AK16:AM16"/>
    <mergeCell ref="AN16:AO16"/>
    <mergeCell ref="AP16:AR16"/>
    <mergeCell ref="AS16:AU16"/>
    <mergeCell ref="AV16:AW16"/>
    <mergeCell ref="R16:T16"/>
    <mergeCell ref="U16:W16"/>
    <mergeCell ref="X16:Y16"/>
    <mergeCell ref="Z16:AB16"/>
    <mergeCell ref="AC16:AE16"/>
    <mergeCell ref="AF16:AG16"/>
    <mergeCell ref="AX17:AZ17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AH17:AJ17"/>
    <mergeCell ref="AK17:AM17"/>
    <mergeCell ref="AN17:AO17"/>
    <mergeCell ref="AP17:AR17"/>
    <mergeCell ref="AS17:AU17"/>
    <mergeCell ref="AV17:AW17"/>
    <mergeCell ref="AX18:AZ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AH18:AJ18"/>
    <mergeCell ref="AK18:AM18"/>
    <mergeCell ref="AN18:AO18"/>
    <mergeCell ref="AP18:AR18"/>
    <mergeCell ref="AS18:AU18"/>
    <mergeCell ref="AV18:AW18"/>
    <mergeCell ref="AK21:AR21"/>
    <mergeCell ref="AS21:AZ21"/>
    <mergeCell ref="A22:B22"/>
    <mergeCell ref="C22:D22"/>
    <mergeCell ref="E22:L22"/>
    <mergeCell ref="M22:T22"/>
    <mergeCell ref="U22:AB22"/>
    <mergeCell ref="AC22:AJ22"/>
    <mergeCell ref="AK22:AR22"/>
    <mergeCell ref="AS22:AZ22"/>
    <mergeCell ref="A21:B21"/>
    <mergeCell ref="C21:D21"/>
    <mergeCell ref="E21:L21"/>
    <mergeCell ref="M21:T21"/>
    <mergeCell ref="U21:AB21"/>
    <mergeCell ref="AC21:AJ21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U24:V25"/>
    <mergeCell ref="AM24:AO25"/>
    <mergeCell ref="AP24:AR25"/>
    <mergeCell ref="AS24:AT25"/>
    <mergeCell ref="AU24:AW25"/>
    <mergeCell ref="AX24:AZ25"/>
    <mergeCell ref="A26:D26"/>
    <mergeCell ref="E26:AZ26"/>
    <mergeCell ref="W24:Y25"/>
    <mergeCell ref="Z24:AB25"/>
    <mergeCell ref="AC24:AD25"/>
    <mergeCell ref="AE24:AG25"/>
    <mergeCell ref="AH24:AJ25"/>
    <mergeCell ref="AK24:AL25"/>
    <mergeCell ref="AP27:AR27"/>
    <mergeCell ref="AS27:AT27"/>
    <mergeCell ref="AU27:AW27"/>
    <mergeCell ref="AX27:AZ27"/>
    <mergeCell ref="A28:D28"/>
    <mergeCell ref="M28:N28"/>
    <mergeCell ref="O28:Q28"/>
    <mergeCell ref="R28:T28"/>
    <mergeCell ref="U28:V28"/>
    <mergeCell ref="W28:Y28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AP28:AR28"/>
    <mergeCell ref="AS28:AT28"/>
    <mergeCell ref="AU28:AW28"/>
    <mergeCell ref="AX28:AZ28"/>
    <mergeCell ref="A29:D29"/>
    <mergeCell ref="M29:N29"/>
    <mergeCell ref="O29:Q29"/>
    <mergeCell ref="R29:T29"/>
    <mergeCell ref="U29:V29"/>
    <mergeCell ref="W29:Y29"/>
    <mergeCell ref="Z28:AB28"/>
    <mergeCell ref="AC28:AD28"/>
    <mergeCell ref="AE28:AG28"/>
    <mergeCell ref="AH28:AJ28"/>
    <mergeCell ref="AK28:AL28"/>
    <mergeCell ref="AM28:AO28"/>
    <mergeCell ref="AP29:AR29"/>
    <mergeCell ref="AS29:AT29"/>
    <mergeCell ref="AU29:AW29"/>
    <mergeCell ref="AX29:AZ29"/>
    <mergeCell ref="A30:D30"/>
    <mergeCell ref="M30:N30"/>
    <mergeCell ref="O30:Q30"/>
    <mergeCell ref="R30:T30"/>
    <mergeCell ref="U30:V30"/>
    <mergeCell ref="W30:Y30"/>
    <mergeCell ref="Z29:AB29"/>
    <mergeCell ref="AC29:AD29"/>
    <mergeCell ref="AE29:AG29"/>
    <mergeCell ref="AH29:AJ29"/>
    <mergeCell ref="AK29:AL29"/>
    <mergeCell ref="AM29:AO29"/>
    <mergeCell ref="AP30:AR30"/>
    <mergeCell ref="AS30:AT30"/>
    <mergeCell ref="AU30:AW30"/>
    <mergeCell ref="AX30:AZ30"/>
    <mergeCell ref="A31:D31"/>
    <mergeCell ref="M31:N31"/>
    <mergeCell ref="O31:Q31"/>
    <mergeCell ref="R31:T31"/>
    <mergeCell ref="U31:V31"/>
    <mergeCell ref="W31:Y31"/>
    <mergeCell ref="Z30:AB30"/>
    <mergeCell ref="AC30:AD30"/>
    <mergeCell ref="AE30:AG30"/>
    <mergeCell ref="AH30:AJ30"/>
    <mergeCell ref="AK30:AL30"/>
    <mergeCell ref="AM30:AO30"/>
    <mergeCell ref="AP31:AR31"/>
    <mergeCell ref="AS31:AT31"/>
    <mergeCell ref="AU31:AW31"/>
    <mergeCell ref="AX31:AZ31"/>
    <mergeCell ref="A32:D32"/>
    <mergeCell ref="M32:N32"/>
    <mergeCell ref="O32:Q32"/>
    <mergeCell ref="R32:T32"/>
    <mergeCell ref="U32:V32"/>
    <mergeCell ref="W32:Y32"/>
    <mergeCell ref="Z31:AB31"/>
    <mergeCell ref="AC31:AD31"/>
    <mergeCell ref="AE31:AG31"/>
    <mergeCell ref="AH31:AJ31"/>
    <mergeCell ref="AK31:AL31"/>
    <mergeCell ref="AM31:AO31"/>
    <mergeCell ref="AP32:AR32"/>
    <mergeCell ref="AS32:AT32"/>
    <mergeCell ref="AU32:AW32"/>
    <mergeCell ref="AX32:AZ32"/>
    <mergeCell ref="A33:D33"/>
    <mergeCell ref="M33:N33"/>
    <mergeCell ref="O33:Q33"/>
    <mergeCell ref="R33:T33"/>
    <mergeCell ref="U33:V33"/>
    <mergeCell ref="W33:Y33"/>
    <mergeCell ref="Z32:AB32"/>
    <mergeCell ref="AC32:AD32"/>
    <mergeCell ref="AE32:AG32"/>
    <mergeCell ref="AH32:AJ32"/>
    <mergeCell ref="AK32:AL32"/>
    <mergeCell ref="AM32:AO32"/>
    <mergeCell ref="AP33:AR33"/>
    <mergeCell ref="AS33:AT33"/>
    <mergeCell ref="AU33:AW33"/>
    <mergeCell ref="AX33:AZ33"/>
    <mergeCell ref="A34:D34"/>
    <mergeCell ref="M34:N34"/>
    <mergeCell ref="O34:Q34"/>
    <mergeCell ref="R34:T34"/>
    <mergeCell ref="U34:V34"/>
    <mergeCell ref="W34:Y34"/>
    <mergeCell ref="Z33:AB33"/>
    <mergeCell ref="AC33:AD33"/>
    <mergeCell ref="AE33:AG33"/>
    <mergeCell ref="AH33:AJ33"/>
    <mergeCell ref="AK33:AL33"/>
    <mergeCell ref="AM33:AO33"/>
    <mergeCell ref="AP34:AR34"/>
    <mergeCell ref="AS34:AT34"/>
    <mergeCell ref="AU34:AW34"/>
    <mergeCell ref="AX34:AZ34"/>
    <mergeCell ref="A35:D35"/>
    <mergeCell ref="M35:N35"/>
    <mergeCell ref="O35:Q35"/>
    <mergeCell ref="R35:T35"/>
    <mergeCell ref="U35:V35"/>
    <mergeCell ref="W35:Y35"/>
    <mergeCell ref="Z34:AB34"/>
    <mergeCell ref="AC34:AD34"/>
    <mergeCell ref="AE34:AG34"/>
    <mergeCell ref="AH34:AJ34"/>
    <mergeCell ref="AK34:AL34"/>
    <mergeCell ref="AM34:AO34"/>
    <mergeCell ref="AP35:AR35"/>
    <mergeCell ref="AS35:AT35"/>
    <mergeCell ref="AU35:AW35"/>
    <mergeCell ref="AX35:AZ35"/>
    <mergeCell ref="A36:D36"/>
    <mergeCell ref="M36:N36"/>
    <mergeCell ref="O36:Q36"/>
    <mergeCell ref="R36:T36"/>
    <mergeCell ref="U36:V36"/>
    <mergeCell ref="W36:Y36"/>
    <mergeCell ref="Z35:AB35"/>
    <mergeCell ref="AC35:AD35"/>
    <mergeCell ref="AE35:AG35"/>
    <mergeCell ref="AH35:AJ35"/>
    <mergeCell ref="AK35:AL35"/>
    <mergeCell ref="AM35:AO35"/>
    <mergeCell ref="AP36:AR36"/>
    <mergeCell ref="AS36:AT36"/>
    <mergeCell ref="AU36:AW36"/>
    <mergeCell ref="AX36:AZ36"/>
    <mergeCell ref="A37:D37"/>
    <mergeCell ref="M37:N37"/>
    <mergeCell ref="O37:Q37"/>
    <mergeCell ref="R37:T37"/>
    <mergeCell ref="U37:V37"/>
    <mergeCell ref="W37:Y37"/>
    <mergeCell ref="Z36:AB36"/>
    <mergeCell ref="AC36:AD36"/>
    <mergeCell ref="AE36:AG36"/>
    <mergeCell ref="AH36:AJ36"/>
    <mergeCell ref="AK36:AL36"/>
    <mergeCell ref="AM36:AO36"/>
    <mergeCell ref="AP37:AR37"/>
    <mergeCell ref="AS37:AT37"/>
    <mergeCell ref="AU37:AW37"/>
    <mergeCell ref="AX37:AZ37"/>
    <mergeCell ref="A38:D38"/>
    <mergeCell ref="M38:N38"/>
    <mergeCell ref="O38:Q38"/>
    <mergeCell ref="R38:T38"/>
    <mergeCell ref="U38:V38"/>
    <mergeCell ref="W38:Y38"/>
    <mergeCell ref="Z37:AB37"/>
    <mergeCell ref="AC37:AD37"/>
    <mergeCell ref="AE37:AG37"/>
    <mergeCell ref="AH37:AJ37"/>
    <mergeCell ref="AK37:AL37"/>
    <mergeCell ref="AM37:AO37"/>
    <mergeCell ref="AP38:AR38"/>
    <mergeCell ref="AS38:AT38"/>
    <mergeCell ref="AU38:AW38"/>
    <mergeCell ref="AX38:AZ38"/>
    <mergeCell ref="A39:D39"/>
    <mergeCell ref="M39:N39"/>
    <mergeCell ref="O39:Q39"/>
    <mergeCell ref="R39:T39"/>
    <mergeCell ref="U39:V39"/>
    <mergeCell ref="W39:Y39"/>
    <mergeCell ref="Z38:AB38"/>
    <mergeCell ref="AC38:AD38"/>
    <mergeCell ref="AE38:AG38"/>
    <mergeCell ref="AH38:AJ38"/>
    <mergeCell ref="AK38:AL38"/>
    <mergeCell ref="AM38:AO38"/>
    <mergeCell ref="AP39:AR39"/>
    <mergeCell ref="AS39:AT39"/>
    <mergeCell ref="AU39:AW39"/>
    <mergeCell ref="AX39:AZ39"/>
    <mergeCell ref="A40:L40"/>
    <mergeCell ref="M40:N40"/>
    <mergeCell ref="O40:Q40"/>
    <mergeCell ref="R40:T40"/>
    <mergeCell ref="U40:V40"/>
    <mergeCell ref="W40:Y40"/>
    <mergeCell ref="Z39:AB39"/>
    <mergeCell ref="AC39:AD39"/>
    <mergeCell ref="AE39:AG39"/>
    <mergeCell ref="AH39:AJ39"/>
    <mergeCell ref="AK39:AL39"/>
    <mergeCell ref="AM39:AO39"/>
    <mergeCell ref="AP40:AR40"/>
    <mergeCell ref="AS40:AT40"/>
    <mergeCell ref="AU40:AW40"/>
    <mergeCell ref="AX40:AZ40"/>
    <mergeCell ref="A41:D41"/>
    <mergeCell ref="E41:AZ41"/>
    <mergeCell ref="Z40:AB40"/>
    <mergeCell ref="AC40:AD40"/>
    <mergeCell ref="AE40:AG40"/>
    <mergeCell ref="AH40:AJ40"/>
    <mergeCell ref="AK40:AL40"/>
    <mergeCell ref="AM40:AO40"/>
    <mergeCell ref="AP42:AR42"/>
    <mergeCell ref="AS42:AT42"/>
    <mergeCell ref="AU42:AW42"/>
    <mergeCell ref="AX42:AZ42"/>
    <mergeCell ref="A43:D43"/>
    <mergeCell ref="M43:N43"/>
    <mergeCell ref="O43:Q43"/>
    <mergeCell ref="R43:T43"/>
    <mergeCell ref="U43:V43"/>
    <mergeCell ref="W43:Y43"/>
    <mergeCell ref="Z42:AB42"/>
    <mergeCell ref="AC42:AD42"/>
    <mergeCell ref="AE42:AG42"/>
    <mergeCell ref="AH42:AJ42"/>
    <mergeCell ref="AK42:AL42"/>
    <mergeCell ref="AM42:AO42"/>
    <mergeCell ref="A42:D42"/>
    <mergeCell ref="M42:N42"/>
    <mergeCell ref="O42:Q42"/>
    <mergeCell ref="R42:T42"/>
    <mergeCell ref="U42:V42"/>
    <mergeCell ref="W42:Y42"/>
    <mergeCell ref="AP43:AR43"/>
    <mergeCell ref="AS43:AT43"/>
    <mergeCell ref="AU43:AW43"/>
    <mergeCell ref="AX43:AZ43"/>
    <mergeCell ref="A44:D44"/>
    <mergeCell ref="M44:N44"/>
    <mergeCell ref="O44:Q44"/>
    <mergeCell ref="R44:T44"/>
    <mergeCell ref="U44:V44"/>
    <mergeCell ref="W44:Y44"/>
    <mergeCell ref="Z43:AB43"/>
    <mergeCell ref="AC43:AD43"/>
    <mergeCell ref="AE43:AG43"/>
    <mergeCell ref="AH43:AJ43"/>
    <mergeCell ref="AK43:AL43"/>
    <mergeCell ref="AM43:AO43"/>
    <mergeCell ref="AP44:AR44"/>
    <mergeCell ref="AS44:AT44"/>
    <mergeCell ref="AU44:AW44"/>
    <mergeCell ref="AX44:AZ44"/>
    <mergeCell ref="A45:D45"/>
    <mergeCell ref="M45:N45"/>
    <mergeCell ref="O45:Q45"/>
    <mergeCell ref="R45:T45"/>
    <mergeCell ref="U45:V45"/>
    <mergeCell ref="W45:Y45"/>
    <mergeCell ref="Z44:AB44"/>
    <mergeCell ref="AC44:AD44"/>
    <mergeCell ref="AE44:AG44"/>
    <mergeCell ref="AH44:AJ44"/>
    <mergeCell ref="AK44:AL44"/>
    <mergeCell ref="AM44:AO44"/>
    <mergeCell ref="AP45:AR45"/>
    <mergeCell ref="AS45:AT45"/>
    <mergeCell ref="AU45:AW45"/>
    <mergeCell ref="AX45:AZ45"/>
    <mergeCell ref="A46:D46"/>
    <mergeCell ref="M46:N46"/>
    <mergeCell ref="O46:Q46"/>
    <mergeCell ref="R46:T46"/>
    <mergeCell ref="U46:V46"/>
    <mergeCell ref="W46:Y46"/>
    <mergeCell ref="Z45:AB45"/>
    <mergeCell ref="AC45:AD45"/>
    <mergeCell ref="AE45:AG45"/>
    <mergeCell ref="AH45:AJ45"/>
    <mergeCell ref="AK45:AL45"/>
    <mergeCell ref="AM45:AO45"/>
    <mergeCell ref="AP46:AR46"/>
    <mergeCell ref="AS46:AT46"/>
    <mergeCell ref="AU46:AW46"/>
    <mergeCell ref="AX46:AZ46"/>
    <mergeCell ref="A47:D47"/>
    <mergeCell ref="M47:N47"/>
    <mergeCell ref="O47:Q47"/>
    <mergeCell ref="R47:T47"/>
    <mergeCell ref="U47:V47"/>
    <mergeCell ref="W47:Y47"/>
    <mergeCell ref="Z46:AB46"/>
    <mergeCell ref="AC46:AD46"/>
    <mergeCell ref="AE46:AG46"/>
    <mergeCell ref="AH46:AJ46"/>
    <mergeCell ref="AK46:AL46"/>
    <mergeCell ref="AM46:AO46"/>
    <mergeCell ref="AP47:AR47"/>
    <mergeCell ref="AS47:AT47"/>
    <mergeCell ref="AU47:AW47"/>
    <mergeCell ref="AX47:AZ47"/>
    <mergeCell ref="A48:D48"/>
    <mergeCell ref="M48:N48"/>
    <mergeCell ref="O48:Q48"/>
    <mergeCell ref="R48:T48"/>
    <mergeCell ref="U48:V48"/>
    <mergeCell ref="W48:Y48"/>
    <mergeCell ref="Z47:AB47"/>
    <mergeCell ref="AC47:AD47"/>
    <mergeCell ref="AE47:AG47"/>
    <mergeCell ref="AH47:AJ47"/>
    <mergeCell ref="AK47:AL47"/>
    <mergeCell ref="AM47:AO47"/>
    <mergeCell ref="AP48:AR48"/>
    <mergeCell ref="AS48:AT48"/>
    <mergeCell ref="AU48:AW48"/>
    <mergeCell ref="AX48:AZ48"/>
    <mergeCell ref="A49:D49"/>
    <mergeCell ref="M49:N49"/>
    <mergeCell ref="O49:Q49"/>
    <mergeCell ref="R49:T49"/>
    <mergeCell ref="U49:V49"/>
    <mergeCell ref="W49:Y49"/>
    <mergeCell ref="Z48:AB48"/>
    <mergeCell ref="AC48:AD48"/>
    <mergeCell ref="AE48:AG48"/>
    <mergeCell ref="AH48:AJ48"/>
    <mergeCell ref="AK48:AL48"/>
    <mergeCell ref="AM48:AO48"/>
    <mergeCell ref="AP49:AR49"/>
    <mergeCell ref="AS49:AT49"/>
    <mergeCell ref="AU49:AW49"/>
    <mergeCell ref="AX49:AZ49"/>
    <mergeCell ref="A50:D50"/>
    <mergeCell ref="M50:N50"/>
    <mergeCell ref="O50:Q50"/>
    <mergeCell ref="R50:T50"/>
    <mergeCell ref="U50:V50"/>
    <mergeCell ref="W50:Y50"/>
    <mergeCell ref="Z49:AB49"/>
    <mergeCell ref="AC49:AD49"/>
    <mergeCell ref="AE49:AG49"/>
    <mergeCell ref="AH49:AJ49"/>
    <mergeCell ref="AK49:AL49"/>
    <mergeCell ref="AM49:AO49"/>
    <mergeCell ref="AP50:AR50"/>
    <mergeCell ref="AS50:AT50"/>
    <mergeCell ref="AU50:AW50"/>
    <mergeCell ref="AX50:AZ50"/>
    <mergeCell ref="A51:D51"/>
    <mergeCell ref="M51:N51"/>
    <mergeCell ref="O51:Q51"/>
    <mergeCell ref="R51:T51"/>
    <mergeCell ref="U51:V51"/>
    <mergeCell ref="W51:Y51"/>
    <mergeCell ref="Z50:AB50"/>
    <mergeCell ref="AC50:AD50"/>
    <mergeCell ref="AE50:AG50"/>
    <mergeCell ref="AH50:AJ50"/>
    <mergeCell ref="AK50:AL50"/>
    <mergeCell ref="AM50:AO50"/>
    <mergeCell ref="AP51:AR51"/>
    <mergeCell ref="AS51:AT51"/>
    <mergeCell ref="AU51:AW51"/>
    <mergeCell ref="AX51:AZ51"/>
    <mergeCell ref="A52:D52"/>
    <mergeCell ref="M52:N52"/>
    <mergeCell ref="O52:Q52"/>
    <mergeCell ref="R52:T52"/>
    <mergeCell ref="U52:V52"/>
    <mergeCell ref="W52:Y52"/>
    <mergeCell ref="Z51:AB51"/>
    <mergeCell ref="AC51:AD51"/>
    <mergeCell ref="AE51:AG51"/>
    <mergeCell ref="AH51:AJ51"/>
    <mergeCell ref="AK51:AL51"/>
    <mergeCell ref="AM51:AO51"/>
    <mergeCell ref="AP52:AR52"/>
    <mergeCell ref="AS52:AT52"/>
    <mergeCell ref="AU52:AW52"/>
    <mergeCell ref="AX52:AZ52"/>
    <mergeCell ref="A53:D53"/>
    <mergeCell ref="M53:N53"/>
    <mergeCell ref="O53:Q53"/>
    <mergeCell ref="R53:T53"/>
    <mergeCell ref="U53:V53"/>
    <mergeCell ref="W53:Y53"/>
    <mergeCell ref="Z52:AB52"/>
    <mergeCell ref="AC52:AD52"/>
    <mergeCell ref="AE52:AG52"/>
    <mergeCell ref="AH52:AJ52"/>
    <mergeCell ref="AK52:AL52"/>
    <mergeCell ref="AM52:AO52"/>
    <mergeCell ref="AP53:AR53"/>
    <mergeCell ref="AS53:AT53"/>
    <mergeCell ref="AU53:AW53"/>
    <mergeCell ref="AX53:AZ53"/>
    <mergeCell ref="A54:D54"/>
    <mergeCell ref="M54:N54"/>
    <mergeCell ref="O54:Q54"/>
    <mergeCell ref="R54:T54"/>
    <mergeCell ref="U54:V54"/>
    <mergeCell ref="W54:Y54"/>
    <mergeCell ref="Z53:AB53"/>
    <mergeCell ref="AC53:AD53"/>
    <mergeCell ref="AE53:AG53"/>
    <mergeCell ref="AH53:AJ53"/>
    <mergeCell ref="AK53:AL53"/>
    <mergeCell ref="AM53:AO53"/>
    <mergeCell ref="AP54:AR54"/>
    <mergeCell ref="AS54:AT54"/>
    <mergeCell ref="AU54:AW54"/>
    <mergeCell ref="AX54:AZ54"/>
    <mergeCell ref="A55:L55"/>
    <mergeCell ref="M55:N55"/>
    <mergeCell ref="O55:Q55"/>
    <mergeCell ref="R55:T55"/>
    <mergeCell ref="U55:V55"/>
    <mergeCell ref="W55:Y55"/>
    <mergeCell ref="Z54:AB54"/>
    <mergeCell ref="AC54:AD54"/>
    <mergeCell ref="AE54:AG54"/>
    <mergeCell ref="AH54:AJ54"/>
    <mergeCell ref="AK54:AL54"/>
    <mergeCell ref="AM54:AO54"/>
    <mergeCell ref="AP55:AR55"/>
    <mergeCell ref="AS55:AT55"/>
    <mergeCell ref="AU55:AW55"/>
    <mergeCell ref="AX55:AZ55"/>
    <mergeCell ref="A56:L56"/>
    <mergeCell ref="M56:N56"/>
    <mergeCell ref="O56:Q56"/>
    <mergeCell ref="R56:T56"/>
    <mergeCell ref="U56:V56"/>
    <mergeCell ref="W56:Y56"/>
    <mergeCell ref="Z55:AB55"/>
    <mergeCell ref="AC55:AD55"/>
    <mergeCell ref="AE55:AG55"/>
    <mergeCell ref="AH55:AJ55"/>
    <mergeCell ref="AK55:AL55"/>
    <mergeCell ref="AM55:AO55"/>
    <mergeCell ref="AS58:AZ58"/>
    <mergeCell ref="AP56:AR56"/>
    <mergeCell ref="AS56:AT56"/>
    <mergeCell ref="AU56:AW56"/>
    <mergeCell ref="AX56:AZ56"/>
    <mergeCell ref="A57:AR57"/>
    <mergeCell ref="A58:L58"/>
    <mergeCell ref="M58:T58"/>
    <mergeCell ref="U58:AB58"/>
    <mergeCell ref="AC58:AJ58"/>
    <mergeCell ref="AK58:AR58"/>
    <mergeCell ref="Z56:AB56"/>
    <mergeCell ref="AC56:AD56"/>
    <mergeCell ref="AE56:AG56"/>
    <mergeCell ref="AH56:AJ56"/>
    <mergeCell ref="AK56:AL56"/>
    <mergeCell ref="AM56:AO56"/>
  </mergeCells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4"/>
  <sheetViews>
    <sheetView workbookViewId="0">
      <pane ySplit="3" topLeftCell="A4" activePane="bottomLeft" state="frozenSplit"/>
      <selection pane="bottomLeft" activeCell="BC23" sqref="BC23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113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2.5</v>
      </c>
      <c r="C6" s="16">
        <v>6.0000000521540642E-3</v>
      </c>
      <c r="D6" s="1">
        <v>2.9999999329447746E-2</v>
      </c>
      <c r="E6" s="33">
        <v>35</v>
      </c>
      <c r="F6" s="34"/>
      <c r="G6" s="205" t="s">
        <v>46</v>
      </c>
      <c r="H6" s="205"/>
      <c r="I6" s="36">
        <v>2.199999988079071E-2</v>
      </c>
      <c r="J6" s="36"/>
      <c r="K6" s="36">
        <v>6.3000001907348633</v>
      </c>
      <c r="L6" s="37"/>
      <c r="M6" s="38">
        <v>0</v>
      </c>
      <c r="N6" s="39"/>
      <c r="O6" s="40">
        <f>M16</f>
        <v>6.6480763767249864E-3</v>
      </c>
      <c r="P6" s="40"/>
      <c r="Q6" s="40">
        <f>R16</f>
        <v>9.3491158899248833E-2</v>
      </c>
      <c r="R6" s="40"/>
      <c r="S6" s="41">
        <f>IF(O6=0,0,COS(ATAN(Q6/O6)))</f>
        <v>7.0930041897724075E-2</v>
      </c>
      <c r="T6" s="42"/>
      <c r="U6" s="43">
        <v>0</v>
      </c>
      <c r="V6" s="39"/>
      <c r="W6" s="40">
        <f>U16</f>
        <v>6.6589362677678945E-3</v>
      </c>
      <c r="X6" s="40"/>
      <c r="Y6" s="40">
        <f>Z16</f>
        <v>9.453368399476228E-2</v>
      </c>
      <c r="Z6" s="40"/>
      <c r="AA6" s="41">
        <f>IF(W6=0,0,COS(ATAN(Y6/W6)))</f>
        <v>7.0265720728838271E-2</v>
      </c>
      <c r="AB6" s="42"/>
      <c r="AC6" s="43">
        <v>0</v>
      </c>
      <c r="AD6" s="39"/>
      <c r="AE6" s="40">
        <f>AC16</f>
        <v>6.7588396605858985E-3</v>
      </c>
      <c r="AF6" s="40"/>
      <c r="AG6" s="40">
        <f>AH16</f>
        <v>0.10409271035952947</v>
      </c>
      <c r="AH6" s="40"/>
      <c r="AI6" s="41">
        <f>IF(AE6=0,0,COS(ATAN(AG6/AE6)))</f>
        <v>6.4794516322200041E-2</v>
      </c>
      <c r="AJ6" s="42"/>
      <c r="AK6" s="43">
        <v>0</v>
      </c>
      <c r="AL6" s="39"/>
      <c r="AM6" s="40">
        <f>AK16</f>
        <v>6.8703888196179784E-3</v>
      </c>
      <c r="AN6" s="40"/>
      <c r="AO6" s="40">
        <f>AP16</f>
        <v>0.1146998879718045</v>
      </c>
      <c r="AP6" s="40"/>
      <c r="AQ6" s="41">
        <f>IF(AM6=0,0,COS(ATAN(AO6/AM6)))</f>
        <v>5.97916613351204E-2</v>
      </c>
      <c r="AR6" s="42"/>
      <c r="AS6" s="43">
        <v>0</v>
      </c>
      <c r="AT6" s="39"/>
      <c r="AU6" s="40">
        <f>AS16</f>
        <v>6.6480763767249864E-3</v>
      </c>
      <c r="AV6" s="40"/>
      <c r="AW6" s="40">
        <f>AX16</f>
        <v>9.3491158899248833E-2</v>
      </c>
      <c r="AX6" s="40"/>
      <c r="AY6" s="41">
        <f>IF(AU6=0,0,COS(ATAN(AW6/AU6)))</f>
        <v>7.0930041897724075E-2</v>
      </c>
      <c r="AZ6" s="42"/>
    </row>
    <row r="7" spans="1:52" x14ac:dyDescent="0.2">
      <c r="A7" s="49"/>
      <c r="B7" s="50"/>
      <c r="C7" s="50"/>
      <c r="D7" s="51"/>
      <c r="E7" s="54">
        <v>6</v>
      </c>
      <c r="F7" s="55"/>
      <c r="G7" s="56" t="s">
        <v>14</v>
      </c>
      <c r="H7" s="56"/>
      <c r="I7" s="57">
        <f>I6</f>
        <v>2.199999988079071E-2</v>
      </c>
      <c r="J7" s="57"/>
      <c r="K7" s="57">
        <f>K6</f>
        <v>6.3000001907348633</v>
      </c>
      <c r="L7" s="58"/>
      <c r="M7" s="59">
        <v>6</v>
      </c>
      <c r="N7" s="47"/>
      <c r="O7" s="48">
        <f>SQRT(3)*M21*M7*S7/1000</f>
        <v>6.3393057148988211E-4</v>
      </c>
      <c r="P7" s="48"/>
      <c r="Q7" s="48">
        <f>SQRT(3)*M21*M7*SIN(ACOS(S7))/1000</f>
        <v>6.3389888833901606E-2</v>
      </c>
      <c r="R7" s="48"/>
      <c r="S7" s="44">
        <v>9.9999997764825821E-3</v>
      </c>
      <c r="T7" s="45"/>
      <c r="U7" s="46">
        <v>6</v>
      </c>
      <c r="V7" s="47"/>
      <c r="W7" s="48">
        <f>SQRT(3)*U21*U7*AA7/1000</f>
        <v>6.4432286619213518E-4</v>
      </c>
      <c r="X7" s="48"/>
      <c r="Y7" s="48">
        <f>SQRT(3)*U21*U7*SIN(ACOS(AA7))/1000</f>
        <v>6.4429066364584064E-2</v>
      </c>
      <c r="Z7" s="48"/>
      <c r="AA7" s="44">
        <v>9.9999997764825821E-3</v>
      </c>
      <c r="AB7" s="45"/>
      <c r="AC7" s="46">
        <v>7</v>
      </c>
      <c r="AD7" s="47"/>
      <c r="AE7" s="48">
        <f>SQRT(3)*AC21*AC7*AI7/1000</f>
        <v>7.3958566673819576E-4</v>
      </c>
      <c r="AF7" s="48"/>
      <c r="AG7" s="48">
        <f>SQRT(3)*AC21*AC7*SIN(ACOS(AI7))/1000</f>
        <v>7.3954870306218543E-2</v>
      </c>
      <c r="AH7" s="48"/>
      <c r="AI7" s="44">
        <v>9.9999997764825821E-3</v>
      </c>
      <c r="AJ7" s="45"/>
      <c r="AK7" s="46">
        <v>8</v>
      </c>
      <c r="AL7" s="47"/>
      <c r="AM7" s="48">
        <f>SQRT(3)*AK21*AK7*AQ7/1000</f>
        <v>8.452407619865093E-4</v>
      </c>
      <c r="AN7" s="48"/>
      <c r="AO7" s="48">
        <f>SQRT(3)*AK21*AK7*SIN(ACOS(AQ7))/1000</f>
        <v>8.4519851778535465E-2</v>
      </c>
      <c r="AP7" s="48"/>
      <c r="AQ7" s="44">
        <v>9.9999997764825821E-3</v>
      </c>
      <c r="AR7" s="45"/>
      <c r="AS7" s="46">
        <v>6</v>
      </c>
      <c r="AT7" s="47"/>
      <c r="AU7" s="48">
        <f>SQRT(3)*AS21*AS7*AY7/1000</f>
        <v>6.3393057148988211E-4</v>
      </c>
      <c r="AV7" s="48"/>
      <c r="AW7" s="48">
        <f>SQRT(3)*AS21*AS7*SIN(ACOS(AY7))/1000</f>
        <v>6.3389888833901606E-2</v>
      </c>
      <c r="AX7" s="48"/>
      <c r="AY7" s="44">
        <v>9.9999997764825821E-3</v>
      </c>
      <c r="AZ7" s="45"/>
    </row>
    <row r="8" spans="1:52" ht="15.75" customHeight="1" thickBot="1" x14ac:dyDescent="0.25">
      <c r="A8" s="52"/>
      <c r="B8" s="53"/>
      <c r="C8" s="53"/>
      <c r="D8" s="53"/>
      <c r="E8" s="60" t="s">
        <v>15</v>
      </c>
      <c r="F8" s="61"/>
      <c r="G8" s="61"/>
      <c r="H8" s="61"/>
      <c r="I8" s="61"/>
      <c r="J8" s="61"/>
      <c r="K8" s="61"/>
      <c r="L8" s="62"/>
      <c r="M8" s="61">
        <v>2</v>
      </c>
      <c r="N8" s="61"/>
      <c r="O8" s="61"/>
      <c r="P8" s="63" t="s">
        <v>16</v>
      </c>
      <c r="Q8" s="63"/>
      <c r="R8" s="64"/>
      <c r="S8" s="64"/>
      <c r="T8" s="65"/>
      <c r="U8" s="60">
        <v>2</v>
      </c>
      <c r="V8" s="61"/>
      <c r="W8" s="61"/>
      <c r="X8" s="63" t="s">
        <v>16</v>
      </c>
      <c r="Y8" s="63"/>
      <c r="Z8" s="64"/>
      <c r="AA8" s="64"/>
      <c r="AB8" s="65"/>
      <c r="AC8" s="60">
        <v>2</v>
      </c>
      <c r="AD8" s="61"/>
      <c r="AE8" s="61"/>
      <c r="AF8" s="63" t="s">
        <v>16</v>
      </c>
      <c r="AG8" s="63"/>
      <c r="AH8" s="64"/>
      <c r="AI8" s="64"/>
      <c r="AJ8" s="65"/>
      <c r="AK8" s="60">
        <v>2</v>
      </c>
      <c r="AL8" s="61"/>
      <c r="AM8" s="61"/>
      <c r="AN8" s="63" t="s">
        <v>16</v>
      </c>
      <c r="AO8" s="63"/>
      <c r="AP8" s="64"/>
      <c r="AQ8" s="64"/>
      <c r="AR8" s="65"/>
      <c r="AS8" s="60">
        <v>2</v>
      </c>
      <c r="AT8" s="61"/>
      <c r="AU8" s="61"/>
      <c r="AV8" s="63" t="s">
        <v>16</v>
      </c>
      <c r="AW8" s="63"/>
      <c r="AX8" s="64"/>
      <c r="AY8" s="64"/>
      <c r="AZ8" s="65"/>
    </row>
    <row r="9" spans="1:52" x14ac:dyDescent="0.2">
      <c r="A9" s="15" t="s">
        <v>17</v>
      </c>
      <c r="B9" s="18">
        <v>2.5</v>
      </c>
      <c r="C9" s="16">
        <v>6.0000000521540642E-3</v>
      </c>
      <c r="D9" s="1">
        <v>3.2999999821186066E-2</v>
      </c>
      <c r="E9" s="33">
        <v>35</v>
      </c>
      <c r="F9" s="34"/>
      <c r="G9" s="205" t="s">
        <v>46</v>
      </c>
      <c r="H9" s="205"/>
      <c r="I9" s="36">
        <v>2.0000000949949026E-3</v>
      </c>
      <c r="J9" s="36"/>
      <c r="K9" s="36">
        <v>6.3000001907348633</v>
      </c>
      <c r="L9" s="37"/>
      <c r="M9" s="38">
        <v>0</v>
      </c>
      <c r="N9" s="39"/>
      <c r="O9" s="40">
        <f>M17</f>
        <v>5.2180164169422651E-2</v>
      </c>
      <c r="P9" s="40"/>
      <c r="Q9" s="40">
        <f>R17</f>
        <v>0.13024282408628918</v>
      </c>
      <c r="R9" s="40"/>
      <c r="S9" s="41">
        <f>IF(O9=0,0,COS(ATAN(Q9/O9)))</f>
        <v>0.37190079912357132</v>
      </c>
      <c r="T9" s="42"/>
      <c r="U9" s="43">
        <v>0</v>
      </c>
      <c r="V9" s="39"/>
      <c r="W9" s="40">
        <f>U17</f>
        <v>6.1523619979513215E-2</v>
      </c>
      <c r="X9" s="40"/>
      <c r="Y9" s="40">
        <f>Z17</f>
        <v>0.1376173642558558</v>
      </c>
      <c r="Z9" s="40"/>
      <c r="AA9" s="41">
        <f>IF(W9=0,0,COS(ATAN(Y9/W9)))</f>
        <v>0.40813365405127999</v>
      </c>
      <c r="AB9" s="42"/>
      <c r="AC9" s="43">
        <v>0</v>
      </c>
      <c r="AD9" s="39"/>
      <c r="AE9" s="40">
        <f>AC17</f>
        <v>3.1774244146336741E-2</v>
      </c>
      <c r="AF9" s="40"/>
      <c r="AG9" s="40">
        <f>AH17</f>
        <v>9.2157785400573372E-2</v>
      </c>
      <c r="AH9" s="40"/>
      <c r="AI9" s="41">
        <f>IF(AE9=0,0,COS(ATAN(AG9/AE9)))</f>
        <v>0.32595123648355667</v>
      </c>
      <c r="AJ9" s="42"/>
      <c r="AK9" s="43">
        <v>0</v>
      </c>
      <c r="AL9" s="39"/>
      <c r="AM9" s="40">
        <f>AK17</f>
        <v>4.4193588533118187E-2</v>
      </c>
      <c r="AN9" s="40"/>
      <c r="AO9" s="40">
        <f>AP17</f>
        <v>9.9297029473256068E-2</v>
      </c>
      <c r="AP9" s="40"/>
      <c r="AQ9" s="41">
        <f>IF(AM9=0,0,COS(ATAN(AO9/AM9)))</f>
        <v>0.40661149877854275</v>
      </c>
      <c r="AR9" s="42"/>
      <c r="AS9" s="43">
        <v>0</v>
      </c>
      <c r="AT9" s="39"/>
      <c r="AU9" s="40">
        <f>AS17</f>
        <v>3.6284503849638224E-2</v>
      </c>
      <c r="AV9" s="40"/>
      <c r="AW9" s="40">
        <f>AX17</f>
        <v>8.9976834868275984E-2</v>
      </c>
      <c r="AX9" s="40"/>
      <c r="AY9" s="41">
        <f>IF(AU9=0,0,COS(ATAN(AW9/AU9)))</f>
        <v>0.37399956141674839</v>
      </c>
      <c r="AZ9" s="42"/>
    </row>
    <row r="10" spans="1:52" x14ac:dyDescent="0.2">
      <c r="A10" s="49"/>
      <c r="B10" s="50"/>
      <c r="C10" s="50"/>
      <c r="D10" s="51"/>
      <c r="E10" s="54">
        <v>6</v>
      </c>
      <c r="F10" s="55"/>
      <c r="G10" s="56" t="s">
        <v>18</v>
      </c>
      <c r="H10" s="56"/>
      <c r="I10" s="57">
        <f>I9</f>
        <v>2.0000000949949026E-3</v>
      </c>
      <c r="J10" s="57"/>
      <c r="K10" s="57">
        <f>K9</f>
        <v>6.3000001907348633</v>
      </c>
      <c r="L10" s="58"/>
      <c r="M10" s="59">
        <v>10</v>
      </c>
      <c r="N10" s="47"/>
      <c r="O10" s="48">
        <f>SQRT(3)*M22*M10*S10/1000</f>
        <v>4.6176473877320358E-2</v>
      </c>
      <c r="P10" s="48"/>
      <c r="Q10" s="48">
        <f>SQRT(3)*M22*M10*SIN(ACOS(S10))/1000</f>
        <v>9.6952217874185148E-2</v>
      </c>
      <c r="R10" s="48"/>
      <c r="S10" s="44">
        <v>0.43000000715255737</v>
      </c>
      <c r="T10" s="45"/>
      <c r="U10" s="46">
        <v>11</v>
      </c>
      <c r="V10" s="47"/>
      <c r="W10" s="48">
        <f>SQRT(3)*U22*U10*AA10/1000</f>
        <v>5.5519154737021799E-2</v>
      </c>
      <c r="X10" s="48"/>
      <c r="Y10" s="48">
        <f>SQRT(3)*U22*U10*SIN(ACOS(AA10))/1000</f>
        <v>0.10426573070165898</v>
      </c>
      <c r="Z10" s="48"/>
      <c r="AA10" s="44">
        <v>0.4699999988079071</v>
      </c>
      <c r="AB10" s="45"/>
      <c r="AC10" s="46">
        <v>6</v>
      </c>
      <c r="AD10" s="47"/>
      <c r="AE10" s="48">
        <f>SQRT(3)*AC22*AC10*AI10/1000</f>
        <v>2.577291560780132E-2</v>
      </c>
      <c r="AF10" s="48"/>
      <c r="AG10" s="48">
        <f>SQRT(3)*AC22*AC10*SIN(ACOS(AI10))/1000</f>
        <v>5.905316727865683E-2</v>
      </c>
      <c r="AH10" s="48"/>
      <c r="AI10" s="44">
        <v>0.40000000596046448</v>
      </c>
      <c r="AJ10" s="45"/>
      <c r="AK10" s="46">
        <v>7</v>
      </c>
      <c r="AL10" s="47"/>
      <c r="AM10" s="48">
        <f>SQRT(3)*AK22*AK10*AQ10/1000</f>
        <v>3.8191721463162395E-2</v>
      </c>
      <c r="AN10" s="48"/>
      <c r="AO10" s="48">
        <f>SQRT(3)*AK22*AK10*SIN(ACOS(AQ10))/1000</f>
        <v>6.6150002002716049E-2</v>
      </c>
      <c r="AP10" s="48"/>
      <c r="AQ10" s="44">
        <v>0.5</v>
      </c>
      <c r="AR10" s="45"/>
      <c r="AS10" s="46">
        <v>6</v>
      </c>
      <c r="AT10" s="47"/>
      <c r="AU10" s="48">
        <f>SQRT(3)*AS22*AS10*AY10/1000</f>
        <v>3.0283175311102799E-2</v>
      </c>
      <c r="AV10" s="48"/>
      <c r="AW10" s="48">
        <f>SQRT(3)*AS22*AS10*SIN(ACOS(AY10))/1000</f>
        <v>5.687221674635945E-2</v>
      </c>
      <c r="AX10" s="48"/>
      <c r="AY10" s="44">
        <v>0.4699999988079071</v>
      </c>
      <c r="AZ10" s="45"/>
    </row>
    <row r="11" spans="1:52" ht="15.75" customHeight="1" thickBot="1" x14ac:dyDescent="0.25">
      <c r="A11" s="52"/>
      <c r="B11" s="53"/>
      <c r="C11" s="53"/>
      <c r="D11" s="53"/>
      <c r="E11" s="60" t="s">
        <v>15</v>
      </c>
      <c r="F11" s="61"/>
      <c r="G11" s="61"/>
      <c r="H11" s="61"/>
      <c r="I11" s="61"/>
      <c r="J11" s="61"/>
      <c r="K11" s="61"/>
      <c r="L11" s="62"/>
      <c r="M11" s="61">
        <v>2</v>
      </c>
      <c r="N11" s="61"/>
      <c r="O11" s="61"/>
      <c r="P11" s="63" t="s">
        <v>16</v>
      </c>
      <c r="Q11" s="63"/>
      <c r="R11" s="64"/>
      <c r="S11" s="64"/>
      <c r="T11" s="65"/>
      <c r="U11" s="60">
        <v>2</v>
      </c>
      <c r="V11" s="61"/>
      <c r="W11" s="61"/>
      <c r="X11" s="63" t="s">
        <v>16</v>
      </c>
      <c r="Y11" s="63"/>
      <c r="Z11" s="64"/>
      <c r="AA11" s="64"/>
      <c r="AB11" s="65"/>
      <c r="AC11" s="60">
        <v>2</v>
      </c>
      <c r="AD11" s="61"/>
      <c r="AE11" s="61"/>
      <c r="AF11" s="63" t="s">
        <v>16</v>
      </c>
      <c r="AG11" s="63"/>
      <c r="AH11" s="64"/>
      <c r="AI11" s="64"/>
      <c r="AJ11" s="65"/>
      <c r="AK11" s="60">
        <v>2</v>
      </c>
      <c r="AL11" s="61"/>
      <c r="AM11" s="61"/>
      <c r="AN11" s="63" t="s">
        <v>16</v>
      </c>
      <c r="AO11" s="63"/>
      <c r="AP11" s="64"/>
      <c r="AQ11" s="64"/>
      <c r="AR11" s="65"/>
      <c r="AS11" s="60">
        <v>2</v>
      </c>
      <c r="AT11" s="61"/>
      <c r="AU11" s="61"/>
      <c r="AV11" s="63" t="s">
        <v>16</v>
      </c>
      <c r="AW11" s="63"/>
      <c r="AX11" s="64"/>
      <c r="AY11" s="64"/>
      <c r="AZ11" s="65"/>
    </row>
    <row r="12" spans="1:52" x14ac:dyDescent="0.2">
      <c r="A12" s="66" t="s">
        <v>19</v>
      </c>
      <c r="B12" s="67"/>
      <c r="C12" s="67"/>
      <c r="D12" s="67"/>
      <c r="E12" s="70" t="s">
        <v>79</v>
      </c>
      <c r="F12" s="35"/>
      <c r="G12" s="35"/>
      <c r="H12" s="35"/>
      <c r="I12" s="35"/>
      <c r="J12" s="35"/>
      <c r="K12" s="35"/>
      <c r="L12" s="71"/>
      <c r="M12" s="72">
        <f>SUM(M6,M9)</f>
        <v>0</v>
      </c>
      <c r="N12" s="73"/>
      <c r="O12" s="74">
        <f>SUM(O6,O9)</f>
        <v>5.8828240546147638E-2</v>
      </c>
      <c r="P12" s="73"/>
      <c r="Q12" s="74">
        <f>SUM(Q6,Q9)</f>
        <v>0.22373398298553801</v>
      </c>
      <c r="R12" s="73"/>
      <c r="S12" s="73"/>
      <c r="T12" s="75"/>
      <c r="U12" s="76">
        <f>SUM(U6,U9)</f>
        <v>0</v>
      </c>
      <c r="V12" s="73"/>
      <c r="W12" s="74">
        <f>SUM(W6,W9)</f>
        <v>6.8182556247281104E-2</v>
      </c>
      <c r="X12" s="73"/>
      <c r="Y12" s="74">
        <f>SUM(Y6,Y9)</f>
        <v>0.23215104825061808</v>
      </c>
      <c r="Z12" s="73"/>
      <c r="AA12" s="73"/>
      <c r="AB12" s="75"/>
      <c r="AC12" s="76">
        <f>SUM(AC6,AC9)</f>
        <v>0</v>
      </c>
      <c r="AD12" s="73"/>
      <c r="AE12" s="74">
        <f>SUM(AE6,AE9)</f>
        <v>3.8533083806922643E-2</v>
      </c>
      <c r="AF12" s="73"/>
      <c r="AG12" s="74">
        <f>SUM(AG6,AG9)</f>
        <v>0.19625049576010284</v>
      </c>
      <c r="AH12" s="73"/>
      <c r="AI12" s="73"/>
      <c r="AJ12" s="75"/>
      <c r="AK12" s="76">
        <f>SUM(AK6,AK9)</f>
        <v>0</v>
      </c>
      <c r="AL12" s="73"/>
      <c r="AM12" s="74">
        <f>SUM(AM6,AM9)</f>
        <v>5.1063977352736163E-2</v>
      </c>
      <c r="AN12" s="73"/>
      <c r="AO12" s="74">
        <f>SUM(AO6,AO9)</f>
        <v>0.21399691744506055</v>
      </c>
      <c r="AP12" s="73"/>
      <c r="AQ12" s="73"/>
      <c r="AR12" s="75"/>
      <c r="AS12" s="76">
        <f>SUM(AS6,AS9)</f>
        <v>0</v>
      </c>
      <c r="AT12" s="73"/>
      <c r="AU12" s="74">
        <f>SUM(AU6,AU9)</f>
        <v>4.2932580226363211E-2</v>
      </c>
      <c r="AV12" s="73"/>
      <c r="AW12" s="74">
        <f>SUM(AW6,AW9)</f>
        <v>0.18346799376752482</v>
      </c>
      <c r="AX12" s="73"/>
      <c r="AY12" s="73"/>
      <c r="AZ12" s="75"/>
    </row>
    <row r="13" spans="1:52" ht="13.5" thickBot="1" x14ac:dyDescent="0.25">
      <c r="A13" s="68"/>
      <c r="B13" s="69"/>
      <c r="C13" s="69"/>
      <c r="D13" s="69"/>
      <c r="E13" s="77" t="s">
        <v>20</v>
      </c>
      <c r="F13" s="78"/>
      <c r="G13" s="78"/>
      <c r="H13" s="78"/>
      <c r="I13" s="78"/>
      <c r="J13" s="78"/>
      <c r="K13" s="78"/>
      <c r="L13" s="79"/>
      <c r="M13" s="80">
        <f>SUM(M7,M10)</f>
        <v>16</v>
      </c>
      <c r="N13" s="81"/>
      <c r="O13" s="82">
        <f>SUM(O7,O10)</f>
        <v>4.6810404448810239E-2</v>
      </c>
      <c r="P13" s="81"/>
      <c r="Q13" s="82">
        <f>SUM(Q7,Q10)</f>
        <v>0.16034210670808674</v>
      </c>
      <c r="R13" s="81"/>
      <c r="S13" s="81"/>
      <c r="T13" s="83"/>
      <c r="U13" s="84">
        <f>SUM(U7,U10)</f>
        <v>17</v>
      </c>
      <c r="V13" s="81"/>
      <c r="W13" s="82">
        <f>SUM(W7,W10)</f>
        <v>5.6163477603213934E-2</v>
      </c>
      <c r="X13" s="81"/>
      <c r="Y13" s="82">
        <f>SUM(Y7,Y10)</f>
        <v>0.16869479706624305</v>
      </c>
      <c r="Z13" s="81"/>
      <c r="AA13" s="81"/>
      <c r="AB13" s="83"/>
      <c r="AC13" s="84">
        <f>SUM(AC7,AC10)</f>
        <v>13</v>
      </c>
      <c r="AD13" s="81"/>
      <c r="AE13" s="82">
        <f>SUM(AE7,AE10)</f>
        <v>2.6512501274539517E-2</v>
      </c>
      <c r="AF13" s="81"/>
      <c r="AG13" s="82">
        <f>SUM(AG7,AG10)</f>
        <v>0.13300803758487537</v>
      </c>
      <c r="AH13" s="81"/>
      <c r="AI13" s="81"/>
      <c r="AJ13" s="83"/>
      <c r="AK13" s="84">
        <f>SUM(AK7,AK10)</f>
        <v>15</v>
      </c>
      <c r="AL13" s="81"/>
      <c r="AM13" s="82">
        <f>SUM(AM7,AM10)</f>
        <v>3.9036962225148908E-2</v>
      </c>
      <c r="AN13" s="81"/>
      <c r="AO13" s="82">
        <f>SUM(AO7,AO10)</f>
        <v>0.15066985378125153</v>
      </c>
      <c r="AP13" s="81"/>
      <c r="AQ13" s="81"/>
      <c r="AR13" s="83"/>
      <c r="AS13" s="84">
        <f>SUM(AS7,AS10)</f>
        <v>12</v>
      </c>
      <c r="AT13" s="81"/>
      <c r="AU13" s="82">
        <f>SUM(AU7,AU10)</f>
        <v>3.091710588259268E-2</v>
      </c>
      <c r="AV13" s="81"/>
      <c r="AW13" s="82">
        <f>SUM(AW7,AW10)</f>
        <v>0.12026210558026106</v>
      </c>
      <c r="AX13" s="81"/>
      <c r="AY13" s="81"/>
      <c r="AZ13" s="83"/>
    </row>
    <row r="14" spans="1:52" x14ac:dyDescent="0.2">
      <c r="A14" s="66" t="s">
        <v>21</v>
      </c>
      <c r="B14" s="67"/>
      <c r="C14" s="67"/>
      <c r="D14" s="67"/>
      <c r="E14" s="67" t="s">
        <v>22</v>
      </c>
      <c r="F14" s="67"/>
      <c r="G14" s="67"/>
      <c r="H14" s="67"/>
      <c r="I14" s="85" t="s">
        <v>13</v>
      </c>
      <c r="J14" s="86"/>
      <c r="K14" s="86"/>
      <c r="L14" s="87"/>
      <c r="M14" s="88">
        <f>I6*(POWER(O7,2)+POWER(Q7,2))/POWER(B6,2)</f>
        <v>1.4145753081040198E-5</v>
      </c>
      <c r="N14" s="88"/>
      <c r="O14" s="88"/>
      <c r="P14" s="89" t="s">
        <v>23</v>
      </c>
      <c r="Q14" s="89"/>
      <c r="R14" s="90">
        <f>K6*(POWER(O7,2)+POWER(Q7,2))/(100*B6)</f>
        <v>1.0127073589947502E-4</v>
      </c>
      <c r="S14" s="90"/>
      <c r="T14" s="91"/>
      <c r="U14" s="92">
        <f>I6*(POWER(W7,2)+POWER(Y7,2))/POWER(B6,2)</f>
        <v>1.4613349421694967E-5</v>
      </c>
      <c r="V14" s="88"/>
      <c r="W14" s="88"/>
      <c r="X14" s="89" t="s">
        <v>23</v>
      </c>
      <c r="Y14" s="89"/>
      <c r="Z14" s="90">
        <f>K6*(POWER(W7,2)+POWER(Y7,2))/(100*B6)</f>
        <v>1.0461830073046866E-4</v>
      </c>
      <c r="AA14" s="90"/>
      <c r="AB14" s="91"/>
      <c r="AC14" s="92">
        <f>I6*(POWER(AE7,2)+POWER(AG7,2))/POWER(B6,2)</f>
        <v>1.9253941693638046E-5</v>
      </c>
      <c r="AD14" s="88"/>
      <c r="AE14" s="88"/>
      <c r="AF14" s="89" t="s">
        <v>23</v>
      </c>
      <c r="AG14" s="89"/>
      <c r="AH14" s="90">
        <f>K6*(POWER(AE7,2)+POWER(AG7,2))/(100*B6)</f>
        <v>1.3784072386317434E-4</v>
      </c>
      <c r="AI14" s="90"/>
      <c r="AJ14" s="91"/>
      <c r="AK14" s="92">
        <f>I6*(POWER(AM7,2)+POWER(AO7,2))/POWER(B6,2)</f>
        <v>2.5148005477404792E-5</v>
      </c>
      <c r="AL14" s="88"/>
      <c r="AM14" s="88"/>
      <c r="AN14" s="89" t="s">
        <v>23</v>
      </c>
      <c r="AO14" s="89"/>
      <c r="AP14" s="90">
        <f>K6*(POWER(AM7,2)+POWER(AO7,2))/(100*B6)</f>
        <v>1.8003686382128892E-4</v>
      </c>
      <c r="AQ14" s="90"/>
      <c r="AR14" s="91"/>
      <c r="AS14" s="92">
        <f>I6*(POWER(AU7,2)+POWER(AW7,2))/POWER(B6,2)</f>
        <v>1.4145753081040198E-5</v>
      </c>
      <c r="AT14" s="88"/>
      <c r="AU14" s="88"/>
      <c r="AV14" s="89" t="s">
        <v>23</v>
      </c>
      <c r="AW14" s="89"/>
      <c r="AX14" s="90">
        <f>K6*(POWER(AU7,2)+POWER(AW7,2))/(100*B6)</f>
        <v>1.0127073589947502E-4</v>
      </c>
      <c r="AY14" s="90"/>
      <c r="AZ14" s="91"/>
    </row>
    <row r="15" spans="1:52" ht="13.5" thickBot="1" x14ac:dyDescent="0.25">
      <c r="A15" s="68"/>
      <c r="B15" s="69"/>
      <c r="C15" s="69"/>
      <c r="D15" s="69"/>
      <c r="E15" s="69"/>
      <c r="F15" s="69"/>
      <c r="G15" s="69"/>
      <c r="H15" s="69"/>
      <c r="I15" s="93" t="s">
        <v>17</v>
      </c>
      <c r="J15" s="63"/>
      <c r="K15" s="63"/>
      <c r="L15" s="94"/>
      <c r="M15" s="95">
        <f>I9*(POWER(O10,2)+POWER(Q10,2))/POWER(B9,2)</f>
        <v>3.6902399482262051E-6</v>
      </c>
      <c r="N15" s="95"/>
      <c r="O15" s="95"/>
      <c r="P15" s="96" t="s">
        <v>23</v>
      </c>
      <c r="Q15" s="96"/>
      <c r="R15" s="97">
        <f>K9*(POWER(O10,2)+POWER(Q10,2))/(100*B9)</f>
        <v>2.9060639091796835E-4</v>
      </c>
      <c r="S15" s="97"/>
      <c r="T15" s="98"/>
      <c r="U15" s="99">
        <f>I9*(POWER(W10,2)+POWER(Y10,2))/POWER(B9,2)</f>
        <v>4.4651903373537083E-6</v>
      </c>
      <c r="V15" s="95"/>
      <c r="W15" s="95"/>
      <c r="X15" s="96" t="s">
        <v>23</v>
      </c>
      <c r="Y15" s="96"/>
      <c r="Z15" s="97">
        <f>K9*(POWER(W10,2)+POWER(Y10,2))/(100*B9)</f>
        <v>3.516337330107418E-4</v>
      </c>
      <c r="AA15" s="97"/>
      <c r="AB15" s="98"/>
      <c r="AC15" s="99">
        <f>I9*(POWER(AE10,2)+POWER(AG10,2))/POWER(B9,2)</f>
        <v>1.3284863813614339E-6</v>
      </c>
      <c r="AD15" s="95"/>
      <c r="AE15" s="95"/>
      <c r="AF15" s="96" t="s">
        <v>23</v>
      </c>
      <c r="AG15" s="96"/>
      <c r="AH15" s="97">
        <f>K9*(POWER(AE10,2)+POWER(AG10,2))/(100*B9)</f>
        <v>1.0461830073046864E-4</v>
      </c>
      <c r="AI15" s="97"/>
      <c r="AJ15" s="98"/>
      <c r="AK15" s="99">
        <f>I9*(POWER(AM10,2)+POWER(AO10,2))/POWER(B9,2)</f>
        <v>1.8670178017279001E-6</v>
      </c>
      <c r="AL15" s="95"/>
      <c r="AM15" s="95"/>
      <c r="AN15" s="96" t="s">
        <v>23</v>
      </c>
      <c r="AO15" s="96"/>
      <c r="AP15" s="97">
        <f>K9*(POWER(AM10,2)+POWER(AO10,2))/(100*B9)</f>
        <v>1.4702764935395083E-4</v>
      </c>
      <c r="AQ15" s="97"/>
      <c r="AR15" s="98"/>
      <c r="AS15" s="99">
        <f>I9*(POWER(AU10,2)+POWER(AW10,2))/POWER(B9,2)</f>
        <v>1.3284863813614339E-6</v>
      </c>
      <c r="AT15" s="95"/>
      <c r="AU15" s="95"/>
      <c r="AV15" s="96" t="s">
        <v>23</v>
      </c>
      <c r="AW15" s="96"/>
      <c r="AX15" s="97">
        <f>K9*(POWER(AU10,2)+POWER(AW10,2))/(100*B9)</f>
        <v>1.0461830073046864E-4</v>
      </c>
      <c r="AY15" s="97"/>
      <c r="AZ15" s="98"/>
    </row>
    <row r="16" spans="1:52" x14ac:dyDescent="0.2">
      <c r="A16" s="100" t="s">
        <v>80</v>
      </c>
      <c r="B16" s="101"/>
      <c r="C16" s="101"/>
      <c r="D16" s="101"/>
      <c r="E16" s="67" t="s">
        <v>24</v>
      </c>
      <c r="F16" s="67"/>
      <c r="G16" s="67"/>
      <c r="H16" s="67"/>
      <c r="I16" s="85" t="s">
        <v>13</v>
      </c>
      <c r="J16" s="86"/>
      <c r="K16" s="86"/>
      <c r="L16" s="87"/>
      <c r="M16" s="107">
        <f>SUM(O7:P7)+C6+M14</f>
        <v>6.6480763767249864E-3</v>
      </c>
      <c r="N16" s="107"/>
      <c r="O16" s="107"/>
      <c r="P16" s="108" t="s">
        <v>23</v>
      </c>
      <c r="Q16" s="108"/>
      <c r="R16" s="109">
        <f>SUM(Q7:R7)+D6+R14</f>
        <v>9.3491158899248833E-2</v>
      </c>
      <c r="S16" s="109"/>
      <c r="T16" s="110"/>
      <c r="U16" s="119">
        <f>SUM(W7:X7)+C6+U14</f>
        <v>6.6589362677678945E-3</v>
      </c>
      <c r="V16" s="107"/>
      <c r="W16" s="107"/>
      <c r="X16" s="108" t="s">
        <v>23</v>
      </c>
      <c r="Y16" s="108"/>
      <c r="Z16" s="109">
        <f>SUM(Y7:Z7)+D6+Z14</f>
        <v>9.453368399476228E-2</v>
      </c>
      <c r="AA16" s="109"/>
      <c r="AB16" s="110"/>
      <c r="AC16" s="119">
        <f>SUM(AE7:AF7)+C6+AC14</f>
        <v>6.7588396605858985E-3</v>
      </c>
      <c r="AD16" s="107"/>
      <c r="AE16" s="107"/>
      <c r="AF16" s="108" t="s">
        <v>23</v>
      </c>
      <c r="AG16" s="108"/>
      <c r="AH16" s="109">
        <f>SUM(AG7:AH7)+D6+AH14</f>
        <v>0.10409271035952947</v>
      </c>
      <c r="AI16" s="109"/>
      <c r="AJ16" s="110"/>
      <c r="AK16" s="119">
        <f>SUM(AM7:AN7)+C6+AK14</f>
        <v>6.8703888196179784E-3</v>
      </c>
      <c r="AL16" s="107"/>
      <c r="AM16" s="107"/>
      <c r="AN16" s="108" t="s">
        <v>23</v>
      </c>
      <c r="AO16" s="108"/>
      <c r="AP16" s="109">
        <f>SUM(AO7:AP7)+D6+AP14</f>
        <v>0.1146998879718045</v>
      </c>
      <c r="AQ16" s="109"/>
      <c r="AR16" s="110"/>
      <c r="AS16" s="119">
        <f>SUM(AU7:AV7)+C6+AS14</f>
        <v>6.6480763767249864E-3</v>
      </c>
      <c r="AT16" s="107"/>
      <c r="AU16" s="107"/>
      <c r="AV16" s="108" t="s">
        <v>23</v>
      </c>
      <c r="AW16" s="108"/>
      <c r="AX16" s="109">
        <f>SUM(AW7:AX7)+D6+AX14</f>
        <v>9.3491158899248833E-2</v>
      </c>
      <c r="AY16" s="109"/>
      <c r="AZ16" s="110"/>
    </row>
    <row r="17" spans="1:52" x14ac:dyDescent="0.2">
      <c r="A17" s="102"/>
      <c r="B17" s="103"/>
      <c r="C17" s="103"/>
      <c r="D17" s="103"/>
      <c r="E17" s="106"/>
      <c r="F17" s="106"/>
      <c r="G17" s="106"/>
      <c r="H17" s="106"/>
      <c r="I17" s="111" t="s">
        <v>17</v>
      </c>
      <c r="J17" s="112"/>
      <c r="K17" s="112"/>
      <c r="L17" s="113"/>
      <c r="M17" s="114">
        <f>SUM(O10:P10)+C9+M15</f>
        <v>5.2180164169422651E-2</v>
      </c>
      <c r="N17" s="114"/>
      <c r="O17" s="114"/>
      <c r="P17" s="115" t="s">
        <v>23</v>
      </c>
      <c r="Q17" s="115"/>
      <c r="R17" s="116">
        <f>SUM(Q10:R10)+D9+R15</f>
        <v>0.13024282408628918</v>
      </c>
      <c r="S17" s="116"/>
      <c r="T17" s="117"/>
      <c r="U17" s="118">
        <f>SUM(W10:X10)+C9+U15</f>
        <v>6.1523619979513215E-2</v>
      </c>
      <c r="V17" s="114"/>
      <c r="W17" s="114"/>
      <c r="X17" s="115" t="s">
        <v>23</v>
      </c>
      <c r="Y17" s="115"/>
      <c r="Z17" s="116">
        <f>SUM(Y10:Z10)+D9+Z15</f>
        <v>0.1376173642558558</v>
      </c>
      <c r="AA17" s="116"/>
      <c r="AB17" s="117"/>
      <c r="AC17" s="118">
        <f>SUM(AE10:AF10)+C9+AC15</f>
        <v>3.1774244146336741E-2</v>
      </c>
      <c r="AD17" s="114"/>
      <c r="AE17" s="114"/>
      <c r="AF17" s="115" t="s">
        <v>23</v>
      </c>
      <c r="AG17" s="115"/>
      <c r="AH17" s="116">
        <f>SUM(AG10:AH10)+D9+AH15</f>
        <v>9.2157785400573372E-2</v>
      </c>
      <c r="AI17" s="116"/>
      <c r="AJ17" s="117"/>
      <c r="AK17" s="118">
        <f>SUM(AM10:AN10)+C9+AK15</f>
        <v>4.4193588533118187E-2</v>
      </c>
      <c r="AL17" s="114"/>
      <c r="AM17" s="114"/>
      <c r="AN17" s="115" t="s">
        <v>23</v>
      </c>
      <c r="AO17" s="115"/>
      <c r="AP17" s="116">
        <f>SUM(AO10:AP10)+D9+AP15</f>
        <v>9.9297029473256068E-2</v>
      </c>
      <c r="AQ17" s="116"/>
      <c r="AR17" s="117"/>
      <c r="AS17" s="118">
        <f>SUM(AU10:AV10)+C9+AS15</f>
        <v>3.6284503849638224E-2</v>
      </c>
      <c r="AT17" s="114"/>
      <c r="AU17" s="114"/>
      <c r="AV17" s="115" t="s">
        <v>23</v>
      </c>
      <c r="AW17" s="115"/>
      <c r="AX17" s="116">
        <f>SUM(AW10:AX10)+D9+AX15</f>
        <v>8.9976834868275984E-2</v>
      </c>
      <c r="AY17" s="116"/>
      <c r="AZ17" s="117"/>
    </row>
    <row r="18" spans="1:52" ht="13.5" thickBot="1" x14ac:dyDescent="0.25">
      <c r="A18" s="104"/>
      <c r="B18" s="105"/>
      <c r="C18" s="105"/>
      <c r="D18" s="105"/>
      <c r="E18" s="69"/>
      <c r="F18" s="69"/>
      <c r="G18" s="69"/>
      <c r="H18" s="69"/>
      <c r="I18" s="120" t="s">
        <v>25</v>
      </c>
      <c r="J18" s="121"/>
      <c r="K18" s="121"/>
      <c r="L18" s="122"/>
      <c r="M18" s="123">
        <f>SUM(M16,M17)</f>
        <v>5.8828240546147638E-2</v>
      </c>
      <c r="N18" s="123"/>
      <c r="O18" s="123"/>
      <c r="P18" s="124" t="s">
        <v>23</v>
      </c>
      <c r="Q18" s="124"/>
      <c r="R18" s="125">
        <f>SUM(R16,R17)</f>
        <v>0.22373398298553801</v>
      </c>
      <c r="S18" s="125"/>
      <c r="T18" s="126"/>
      <c r="U18" s="127">
        <f>SUM(U16,U17)</f>
        <v>6.8182556247281104E-2</v>
      </c>
      <c r="V18" s="123"/>
      <c r="W18" s="123"/>
      <c r="X18" s="124" t="s">
        <v>23</v>
      </c>
      <c r="Y18" s="124"/>
      <c r="Z18" s="125">
        <f>SUM(Z16,Z17)</f>
        <v>0.23215104825061808</v>
      </c>
      <c r="AA18" s="125"/>
      <c r="AB18" s="126"/>
      <c r="AC18" s="127">
        <f>SUM(AC16,AC17)</f>
        <v>3.8533083806922643E-2</v>
      </c>
      <c r="AD18" s="123"/>
      <c r="AE18" s="123"/>
      <c r="AF18" s="124" t="s">
        <v>23</v>
      </c>
      <c r="AG18" s="124"/>
      <c r="AH18" s="125">
        <f>SUM(AH16,AH17)</f>
        <v>0.19625049576010284</v>
      </c>
      <c r="AI18" s="125"/>
      <c r="AJ18" s="126"/>
      <c r="AK18" s="127">
        <f>SUM(AK16,AK17)</f>
        <v>5.1063977352736163E-2</v>
      </c>
      <c r="AL18" s="123"/>
      <c r="AM18" s="123"/>
      <c r="AN18" s="124" t="s">
        <v>23</v>
      </c>
      <c r="AO18" s="124"/>
      <c r="AP18" s="125">
        <f>SUM(AP16,AP17)</f>
        <v>0.21399691744506055</v>
      </c>
      <c r="AQ18" s="125"/>
      <c r="AR18" s="126"/>
      <c r="AS18" s="127">
        <f>SUM(AS16,AS17)</f>
        <v>4.2932580226363211E-2</v>
      </c>
      <c r="AT18" s="123"/>
      <c r="AU18" s="123"/>
      <c r="AV18" s="124" t="s">
        <v>23</v>
      </c>
      <c r="AW18" s="124"/>
      <c r="AX18" s="125">
        <f>SUM(AX16,AX17)</f>
        <v>0.18346799376752482</v>
      </c>
      <c r="AY18" s="125"/>
      <c r="AZ18" s="126"/>
    </row>
    <row r="19" spans="1:52" ht="30" customHeight="1" thickBot="1" x14ac:dyDescent="0.25">
      <c r="A19" s="128" t="s">
        <v>26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</row>
    <row r="20" spans="1:52" ht="15.75" customHeight="1" thickBot="1" x14ac:dyDescent="0.25">
      <c r="A20" s="129" t="s">
        <v>5</v>
      </c>
      <c r="B20" s="130"/>
      <c r="C20" s="130" t="s">
        <v>1</v>
      </c>
      <c r="D20" s="130"/>
      <c r="E20" s="130" t="s">
        <v>27</v>
      </c>
      <c r="F20" s="130"/>
      <c r="G20" s="130"/>
      <c r="H20" s="130"/>
      <c r="I20" s="130"/>
      <c r="J20" s="130"/>
      <c r="K20" s="130"/>
      <c r="L20" s="131"/>
      <c r="M20" s="29" t="s">
        <v>28</v>
      </c>
      <c r="N20" s="132"/>
      <c r="O20" s="132"/>
      <c r="P20" s="132"/>
      <c r="Q20" s="132"/>
      <c r="R20" s="132"/>
      <c r="S20" s="132"/>
      <c r="T20" s="32"/>
      <c r="U20" s="29" t="s">
        <v>28</v>
      </c>
      <c r="V20" s="132"/>
      <c r="W20" s="132"/>
      <c r="X20" s="132"/>
      <c r="Y20" s="132"/>
      <c r="Z20" s="132"/>
      <c r="AA20" s="132"/>
      <c r="AB20" s="32"/>
      <c r="AC20" s="29" t="s">
        <v>28</v>
      </c>
      <c r="AD20" s="132"/>
      <c r="AE20" s="132"/>
      <c r="AF20" s="132"/>
      <c r="AG20" s="132"/>
      <c r="AH20" s="132"/>
      <c r="AI20" s="132"/>
      <c r="AJ20" s="32"/>
      <c r="AK20" s="29" t="s">
        <v>28</v>
      </c>
      <c r="AL20" s="132"/>
      <c r="AM20" s="132"/>
      <c r="AN20" s="132"/>
      <c r="AO20" s="132"/>
      <c r="AP20" s="132"/>
      <c r="AQ20" s="132"/>
      <c r="AR20" s="32"/>
      <c r="AS20" s="29" t="s">
        <v>28</v>
      </c>
      <c r="AT20" s="132"/>
      <c r="AU20" s="132"/>
      <c r="AV20" s="132"/>
      <c r="AW20" s="132"/>
      <c r="AX20" s="132"/>
      <c r="AY20" s="132"/>
      <c r="AZ20" s="32"/>
    </row>
    <row r="21" spans="1:52" x14ac:dyDescent="0.2">
      <c r="A21" s="33">
        <v>6</v>
      </c>
      <c r="B21" s="34"/>
      <c r="C21" s="34" t="s">
        <v>14</v>
      </c>
      <c r="D21" s="34"/>
      <c r="E21" s="35" t="s">
        <v>29</v>
      </c>
      <c r="F21" s="35"/>
      <c r="G21" s="35"/>
      <c r="H21" s="35"/>
      <c r="I21" s="35"/>
      <c r="J21" s="35"/>
      <c r="K21" s="35"/>
      <c r="L21" s="71"/>
      <c r="M21" s="133">
        <v>6.0999999046325684</v>
      </c>
      <c r="N21" s="134"/>
      <c r="O21" s="134"/>
      <c r="P21" s="134"/>
      <c r="Q21" s="134"/>
      <c r="R21" s="134"/>
      <c r="S21" s="134"/>
      <c r="T21" s="135"/>
      <c r="U21" s="133">
        <v>6.1999998092651367</v>
      </c>
      <c r="V21" s="134"/>
      <c r="W21" s="134"/>
      <c r="X21" s="134"/>
      <c r="Y21" s="134"/>
      <c r="Z21" s="134"/>
      <c r="AA21" s="134"/>
      <c r="AB21" s="135"/>
      <c r="AC21" s="133">
        <v>6.0999999046325684</v>
      </c>
      <c r="AD21" s="134"/>
      <c r="AE21" s="134"/>
      <c r="AF21" s="134"/>
      <c r="AG21" s="134"/>
      <c r="AH21" s="134"/>
      <c r="AI21" s="134"/>
      <c r="AJ21" s="135"/>
      <c r="AK21" s="133">
        <v>6.0999999046325684</v>
      </c>
      <c r="AL21" s="134"/>
      <c r="AM21" s="134"/>
      <c r="AN21" s="134"/>
      <c r="AO21" s="134"/>
      <c r="AP21" s="134"/>
      <c r="AQ21" s="134"/>
      <c r="AR21" s="135"/>
      <c r="AS21" s="133">
        <v>6.0999999046325684</v>
      </c>
      <c r="AT21" s="134"/>
      <c r="AU21" s="134"/>
      <c r="AV21" s="134"/>
      <c r="AW21" s="134"/>
      <c r="AX21" s="134"/>
      <c r="AY21" s="134"/>
      <c r="AZ21" s="135"/>
    </row>
    <row r="22" spans="1:52" ht="13.5" thickBot="1" x14ac:dyDescent="0.25">
      <c r="A22" s="140">
        <v>6</v>
      </c>
      <c r="B22" s="141"/>
      <c r="C22" s="141" t="s">
        <v>18</v>
      </c>
      <c r="D22" s="141"/>
      <c r="E22" s="78" t="s">
        <v>30</v>
      </c>
      <c r="F22" s="78"/>
      <c r="G22" s="78"/>
      <c r="H22" s="78"/>
      <c r="I22" s="78"/>
      <c r="J22" s="78"/>
      <c r="K22" s="78"/>
      <c r="L22" s="79"/>
      <c r="M22" s="142">
        <v>6.1999998092651367</v>
      </c>
      <c r="N22" s="143"/>
      <c r="O22" s="143"/>
      <c r="P22" s="143"/>
      <c r="Q22" s="143"/>
      <c r="R22" s="143"/>
      <c r="S22" s="143"/>
      <c r="T22" s="144"/>
      <c r="U22" s="142">
        <v>6.1999998092651367</v>
      </c>
      <c r="V22" s="143"/>
      <c r="W22" s="143"/>
      <c r="X22" s="143"/>
      <c r="Y22" s="143"/>
      <c r="Z22" s="143"/>
      <c r="AA22" s="143"/>
      <c r="AB22" s="144"/>
      <c r="AC22" s="142">
        <v>6.1999998092651367</v>
      </c>
      <c r="AD22" s="143"/>
      <c r="AE22" s="143"/>
      <c r="AF22" s="143"/>
      <c r="AG22" s="143"/>
      <c r="AH22" s="143"/>
      <c r="AI22" s="143"/>
      <c r="AJ22" s="144"/>
      <c r="AK22" s="142">
        <v>6.3000001907348633</v>
      </c>
      <c r="AL22" s="143"/>
      <c r="AM22" s="143"/>
      <c r="AN22" s="143"/>
      <c r="AO22" s="143"/>
      <c r="AP22" s="143"/>
      <c r="AQ22" s="143"/>
      <c r="AR22" s="144"/>
      <c r="AS22" s="142">
        <v>6.1999998092651367</v>
      </c>
      <c r="AT22" s="143"/>
      <c r="AU22" s="143"/>
      <c r="AV22" s="143"/>
      <c r="AW22" s="143"/>
      <c r="AX22" s="143"/>
      <c r="AY22" s="143"/>
      <c r="AZ22" s="144"/>
    </row>
    <row r="23" spans="1:52" ht="30" customHeight="1" thickBot="1" x14ac:dyDescent="0.25">
      <c r="A23" s="128" t="s">
        <v>31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</row>
    <row r="24" spans="1:52" ht="15" customHeight="1" x14ac:dyDescent="0.2">
      <c r="A24" s="145" t="s">
        <v>1</v>
      </c>
      <c r="B24" s="146"/>
      <c r="C24" s="146"/>
      <c r="D24" s="146"/>
      <c r="E24" s="146" t="s">
        <v>32</v>
      </c>
      <c r="F24" s="146"/>
      <c r="G24" s="146" t="s">
        <v>33</v>
      </c>
      <c r="H24" s="146"/>
      <c r="I24" s="146" t="s">
        <v>34</v>
      </c>
      <c r="J24" s="146"/>
      <c r="K24" s="146" t="s">
        <v>35</v>
      </c>
      <c r="L24" s="149"/>
      <c r="M24" s="66" t="s">
        <v>9</v>
      </c>
      <c r="N24" s="150"/>
      <c r="O24" s="152" t="s">
        <v>10</v>
      </c>
      <c r="P24" s="67"/>
      <c r="Q24" s="150"/>
      <c r="R24" s="152" t="s">
        <v>11</v>
      </c>
      <c r="S24" s="67"/>
      <c r="T24" s="154"/>
      <c r="U24" s="66" t="s">
        <v>9</v>
      </c>
      <c r="V24" s="150"/>
      <c r="W24" s="152" t="s">
        <v>10</v>
      </c>
      <c r="X24" s="67"/>
      <c r="Y24" s="150"/>
      <c r="Z24" s="152" t="s">
        <v>11</v>
      </c>
      <c r="AA24" s="67"/>
      <c r="AB24" s="154"/>
      <c r="AC24" s="66" t="s">
        <v>9</v>
      </c>
      <c r="AD24" s="150"/>
      <c r="AE24" s="152" t="s">
        <v>10</v>
      </c>
      <c r="AF24" s="67"/>
      <c r="AG24" s="150"/>
      <c r="AH24" s="152" t="s">
        <v>11</v>
      </c>
      <c r="AI24" s="67"/>
      <c r="AJ24" s="154"/>
      <c r="AK24" s="66" t="s">
        <v>9</v>
      </c>
      <c r="AL24" s="150"/>
      <c r="AM24" s="152" t="s">
        <v>10</v>
      </c>
      <c r="AN24" s="67"/>
      <c r="AO24" s="150"/>
      <c r="AP24" s="152" t="s">
        <v>11</v>
      </c>
      <c r="AQ24" s="67"/>
      <c r="AR24" s="154"/>
      <c r="AS24" s="66" t="s">
        <v>9</v>
      </c>
      <c r="AT24" s="150"/>
      <c r="AU24" s="152" t="s">
        <v>10</v>
      </c>
      <c r="AV24" s="67"/>
      <c r="AW24" s="150"/>
      <c r="AX24" s="152" t="s">
        <v>11</v>
      </c>
      <c r="AY24" s="67"/>
      <c r="AZ24" s="154"/>
    </row>
    <row r="25" spans="1:52" ht="15.75" customHeight="1" thickBot="1" x14ac:dyDescent="0.25">
      <c r="A25" s="147"/>
      <c r="B25" s="148"/>
      <c r="C25" s="148"/>
      <c r="D25" s="148"/>
      <c r="E25" s="21" t="s">
        <v>36</v>
      </c>
      <c r="F25" s="21" t="s">
        <v>37</v>
      </c>
      <c r="G25" s="21" t="s">
        <v>36</v>
      </c>
      <c r="H25" s="21" t="s">
        <v>37</v>
      </c>
      <c r="I25" s="21" t="s">
        <v>36</v>
      </c>
      <c r="J25" s="21" t="s">
        <v>37</v>
      </c>
      <c r="K25" s="21" t="s">
        <v>36</v>
      </c>
      <c r="L25" s="2" t="s">
        <v>37</v>
      </c>
      <c r="M25" s="68"/>
      <c r="N25" s="151"/>
      <c r="O25" s="153"/>
      <c r="P25" s="69"/>
      <c r="Q25" s="151"/>
      <c r="R25" s="153"/>
      <c r="S25" s="69"/>
      <c r="T25" s="155"/>
      <c r="U25" s="68"/>
      <c r="V25" s="151"/>
      <c r="W25" s="153"/>
      <c r="X25" s="69"/>
      <c r="Y25" s="151"/>
      <c r="Z25" s="153"/>
      <c r="AA25" s="69"/>
      <c r="AB25" s="155"/>
      <c r="AC25" s="68"/>
      <c r="AD25" s="151"/>
      <c r="AE25" s="153"/>
      <c r="AF25" s="69"/>
      <c r="AG25" s="151"/>
      <c r="AH25" s="153"/>
      <c r="AI25" s="69"/>
      <c r="AJ25" s="155"/>
      <c r="AK25" s="68"/>
      <c r="AL25" s="151"/>
      <c r="AM25" s="153"/>
      <c r="AN25" s="69"/>
      <c r="AO25" s="151"/>
      <c r="AP25" s="153"/>
      <c r="AQ25" s="69"/>
      <c r="AR25" s="155"/>
      <c r="AS25" s="68"/>
      <c r="AT25" s="151"/>
      <c r="AU25" s="153"/>
      <c r="AV25" s="69"/>
      <c r="AW25" s="151"/>
      <c r="AX25" s="153"/>
      <c r="AY25" s="69"/>
      <c r="AZ25" s="155"/>
    </row>
    <row r="26" spans="1:52" x14ac:dyDescent="0.2">
      <c r="A26" s="156" t="s">
        <v>38</v>
      </c>
      <c r="B26" s="157"/>
      <c r="C26" s="157"/>
      <c r="D26" s="157"/>
      <c r="E26" s="158"/>
      <c r="F26" s="158"/>
      <c r="G26" s="158"/>
      <c r="H26" s="158"/>
      <c r="I26" s="158"/>
      <c r="J26" s="158"/>
      <c r="K26" s="158"/>
      <c r="L26" s="159"/>
      <c r="M26" s="160"/>
      <c r="N26" s="161"/>
      <c r="O26" s="162"/>
      <c r="P26" s="162"/>
      <c r="Q26" s="162"/>
      <c r="R26" s="162"/>
      <c r="S26" s="162"/>
      <c r="T26" s="163"/>
      <c r="U26" s="160"/>
      <c r="V26" s="161"/>
      <c r="W26" s="162"/>
      <c r="X26" s="162"/>
      <c r="Y26" s="162"/>
      <c r="Z26" s="162"/>
      <c r="AA26" s="162"/>
      <c r="AB26" s="163"/>
      <c r="AC26" s="160"/>
      <c r="AD26" s="161"/>
      <c r="AE26" s="162"/>
      <c r="AF26" s="162"/>
      <c r="AG26" s="162"/>
      <c r="AH26" s="162"/>
      <c r="AI26" s="162"/>
      <c r="AJ26" s="163"/>
      <c r="AK26" s="160"/>
      <c r="AL26" s="161"/>
      <c r="AM26" s="162"/>
      <c r="AN26" s="162"/>
      <c r="AO26" s="162"/>
      <c r="AP26" s="162"/>
      <c r="AQ26" s="162"/>
      <c r="AR26" s="163"/>
      <c r="AS26" s="160"/>
      <c r="AT26" s="161"/>
      <c r="AU26" s="162"/>
      <c r="AV26" s="162"/>
      <c r="AW26" s="162"/>
      <c r="AX26" s="162"/>
      <c r="AY26" s="162"/>
      <c r="AZ26" s="163"/>
    </row>
    <row r="27" spans="1:52" x14ac:dyDescent="0.2">
      <c r="A27" s="168" t="s">
        <v>39</v>
      </c>
      <c r="B27" s="169"/>
      <c r="C27" s="169"/>
      <c r="D27" s="169"/>
      <c r="E27" s="17"/>
      <c r="F27" s="17"/>
      <c r="G27" s="17"/>
      <c r="H27" s="17"/>
      <c r="I27" s="17"/>
      <c r="J27" s="17"/>
      <c r="K27" s="17"/>
      <c r="L27" s="3"/>
      <c r="M27" s="166">
        <f>M7</f>
        <v>6</v>
      </c>
      <c r="N27" s="167"/>
      <c r="O27" s="164">
        <f>O7</f>
        <v>6.3393057148988211E-4</v>
      </c>
      <c r="P27" s="164"/>
      <c r="Q27" s="164"/>
      <c r="R27" s="164">
        <f>Q7</f>
        <v>6.3389888833901606E-2</v>
      </c>
      <c r="S27" s="164"/>
      <c r="T27" s="165"/>
      <c r="U27" s="166">
        <f>U7</f>
        <v>6</v>
      </c>
      <c r="V27" s="167"/>
      <c r="W27" s="164">
        <f>W7</f>
        <v>6.4432286619213518E-4</v>
      </c>
      <c r="X27" s="164"/>
      <c r="Y27" s="164"/>
      <c r="Z27" s="164">
        <f>Y7</f>
        <v>6.4429066364584064E-2</v>
      </c>
      <c r="AA27" s="164"/>
      <c r="AB27" s="165"/>
      <c r="AC27" s="166">
        <f>AC7</f>
        <v>7</v>
      </c>
      <c r="AD27" s="167"/>
      <c r="AE27" s="164">
        <f>AE7</f>
        <v>7.3958566673819576E-4</v>
      </c>
      <c r="AF27" s="164"/>
      <c r="AG27" s="164"/>
      <c r="AH27" s="164">
        <f>AG7</f>
        <v>7.3954870306218543E-2</v>
      </c>
      <c r="AI27" s="164"/>
      <c r="AJ27" s="165"/>
      <c r="AK27" s="166">
        <f>AK7</f>
        <v>8</v>
      </c>
      <c r="AL27" s="167"/>
      <c r="AM27" s="164">
        <f>AM7</f>
        <v>8.452407619865093E-4</v>
      </c>
      <c r="AN27" s="164"/>
      <c r="AO27" s="164"/>
      <c r="AP27" s="164">
        <f>AO7</f>
        <v>8.4519851778535465E-2</v>
      </c>
      <c r="AQ27" s="164"/>
      <c r="AR27" s="165"/>
      <c r="AS27" s="166">
        <f>AS7</f>
        <v>6</v>
      </c>
      <c r="AT27" s="167"/>
      <c r="AU27" s="164">
        <f>AU7</f>
        <v>6.3393057148988211E-4</v>
      </c>
      <c r="AV27" s="164"/>
      <c r="AW27" s="164"/>
      <c r="AX27" s="164">
        <f>AW7</f>
        <v>6.3389888833901606E-2</v>
      </c>
      <c r="AY27" s="164"/>
      <c r="AZ27" s="165"/>
    </row>
    <row r="28" spans="1:52" x14ac:dyDescent="0.2">
      <c r="A28" s="168" t="s">
        <v>114</v>
      </c>
      <c r="B28" s="169"/>
      <c r="C28" s="169"/>
      <c r="D28" s="169"/>
      <c r="E28" s="17"/>
      <c r="F28" s="17"/>
      <c r="G28" s="17"/>
      <c r="H28" s="17"/>
      <c r="I28" s="17"/>
      <c r="J28" s="17"/>
      <c r="K28" s="17"/>
      <c r="L28" s="3"/>
      <c r="M28" s="166" t="s">
        <v>96</v>
      </c>
      <c r="N28" s="167"/>
      <c r="O28" s="164">
        <v>0</v>
      </c>
      <c r="P28" s="164"/>
      <c r="Q28" s="164"/>
      <c r="R28" s="164">
        <v>0</v>
      </c>
      <c r="S28" s="164"/>
      <c r="T28" s="165"/>
      <c r="U28" s="166" t="s">
        <v>96</v>
      </c>
      <c r="V28" s="167"/>
      <c r="W28" s="164">
        <v>0</v>
      </c>
      <c r="X28" s="164"/>
      <c r="Y28" s="164"/>
      <c r="Z28" s="164">
        <v>0</v>
      </c>
      <c r="AA28" s="164"/>
      <c r="AB28" s="165"/>
      <c r="AC28" s="166" t="s">
        <v>96</v>
      </c>
      <c r="AD28" s="167"/>
      <c r="AE28" s="164">
        <v>0</v>
      </c>
      <c r="AF28" s="164"/>
      <c r="AG28" s="164"/>
      <c r="AH28" s="164">
        <v>0</v>
      </c>
      <c r="AI28" s="164"/>
      <c r="AJ28" s="165"/>
      <c r="AK28" s="166" t="s">
        <v>96</v>
      </c>
      <c r="AL28" s="167"/>
      <c r="AM28" s="164">
        <v>0</v>
      </c>
      <c r="AN28" s="164"/>
      <c r="AO28" s="164"/>
      <c r="AP28" s="164">
        <v>0</v>
      </c>
      <c r="AQ28" s="164"/>
      <c r="AR28" s="165"/>
      <c r="AS28" s="166" t="s">
        <v>96</v>
      </c>
      <c r="AT28" s="167"/>
      <c r="AU28" s="164">
        <v>0</v>
      </c>
      <c r="AV28" s="164"/>
      <c r="AW28" s="164"/>
      <c r="AX28" s="164">
        <v>0</v>
      </c>
      <c r="AY28" s="164"/>
      <c r="AZ28" s="165"/>
    </row>
    <row r="29" spans="1:52" x14ac:dyDescent="0.2">
      <c r="A29" s="168" t="s">
        <v>115</v>
      </c>
      <c r="B29" s="169"/>
      <c r="C29" s="169"/>
      <c r="D29" s="169"/>
      <c r="E29" s="17">
        <v>48.5</v>
      </c>
      <c r="F29" s="17">
        <v>0.5</v>
      </c>
      <c r="G29" s="17">
        <v>48.9</v>
      </c>
      <c r="H29" s="17">
        <v>25</v>
      </c>
      <c r="I29" s="17"/>
      <c r="J29" s="17"/>
      <c r="K29" s="17"/>
      <c r="L29" s="3"/>
      <c r="M29" s="46">
        <v>0</v>
      </c>
      <c r="N29" s="47"/>
      <c r="O29" s="48">
        <f>-SQRT(3)*M21*M29*S7/1000</f>
        <v>0</v>
      </c>
      <c r="P29" s="48"/>
      <c r="Q29" s="48"/>
      <c r="R29" s="48">
        <f>-SQRT(3)*M21*M29*SIN(ACOS(S7))/1000</f>
        <v>0</v>
      </c>
      <c r="S29" s="48"/>
      <c r="T29" s="170"/>
      <c r="U29" s="46">
        <v>0</v>
      </c>
      <c r="V29" s="47"/>
      <c r="W29" s="48">
        <f>-SQRT(3)*U21*U29*AA7/1000</f>
        <v>0</v>
      </c>
      <c r="X29" s="48"/>
      <c r="Y29" s="48"/>
      <c r="Z29" s="48">
        <f>-SQRT(3)*U21*U29*SIN(ACOS(AA7))/1000</f>
        <v>0</v>
      </c>
      <c r="AA29" s="48"/>
      <c r="AB29" s="170"/>
      <c r="AC29" s="46">
        <v>0</v>
      </c>
      <c r="AD29" s="47"/>
      <c r="AE29" s="48">
        <f>-SQRT(3)*AC21*AC29*AI7/1000</f>
        <v>0</v>
      </c>
      <c r="AF29" s="48"/>
      <c r="AG29" s="48"/>
      <c r="AH29" s="48">
        <f>-SQRT(3)*AC21*AC29*SIN(ACOS(AI7))/1000</f>
        <v>0</v>
      </c>
      <c r="AI29" s="48"/>
      <c r="AJ29" s="170"/>
      <c r="AK29" s="46">
        <v>0</v>
      </c>
      <c r="AL29" s="47"/>
      <c r="AM29" s="48">
        <f>-SQRT(3)*AK21*AK29*AQ7/1000</f>
        <v>0</v>
      </c>
      <c r="AN29" s="48"/>
      <c r="AO29" s="48"/>
      <c r="AP29" s="48">
        <f>-SQRT(3)*AK21*AK29*SIN(ACOS(AQ7))/1000</f>
        <v>0</v>
      </c>
      <c r="AQ29" s="48"/>
      <c r="AR29" s="170"/>
      <c r="AS29" s="46">
        <v>0</v>
      </c>
      <c r="AT29" s="47"/>
      <c r="AU29" s="48">
        <f>-SQRT(3)*AS21*AS29*AY7/1000</f>
        <v>0</v>
      </c>
      <c r="AV29" s="48"/>
      <c r="AW29" s="48"/>
      <c r="AX29" s="48">
        <f>-SQRT(3)*AS21*AS29*SIN(ACOS(AY7))/1000</f>
        <v>0</v>
      </c>
      <c r="AY29" s="48"/>
      <c r="AZ29" s="170"/>
    </row>
    <row r="30" spans="1:52" x14ac:dyDescent="0.2">
      <c r="A30" s="168" t="s">
        <v>116</v>
      </c>
      <c r="B30" s="169"/>
      <c r="C30" s="169"/>
      <c r="D30" s="169"/>
      <c r="E30" s="17"/>
      <c r="F30" s="17"/>
      <c r="G30" s="17"/>
      <c r="H30" s="17"/>
      <c r="I30" s="17"/>
      <c r="J30" s="17"/>
      <c r="K30" s="17"/>
      <c r="L30" s="3"/>
      <c r="M30" s="46" t="s">
        <v>96</v>
      </c>
      <c r="N30" s="47"/>
      <c r="O30" s="164">
        <v>0</v>
      </c>
      <c r="P30" s="164"/>
      <c r="Q30" s="164"/>
      <c r="R30" s="164">
        <v>0</v>
      </c>
      <c r="S30" s="164"/>
      <c r="T30" s="165"/>
      <c r="U30" s="46" t="s">
        <v>96</v>
      </c>
      <c r="V30" s="47"/>
      <c r="W30" s="164">
        <v>0</v>
      </c>
      <c r="X30" s="164"/>
      <c r="Y30" s="164"/>
      <c r="Z30" s="164">
        <v>0</v>
      </c>
      <c r="AA30" s="164"/>
      <c r="AB30" s="165"/>
      <c r="AC30" s="46" t="s">
        <v>96</v>
      </c>
      <c r="AD30" s="47"/>
      <c r="AE30" s="164">
        <v>0</v>
      </c>
      <c r="AF30" s="164"/>
      <c r="AG30" s="164"/>
      <c r="AH30" s="164">
        <v>0</v>
      </c>
      <c r="AI30" s="164"/>
      <c r="AJ30" s="165"/>
      <c r="AK30" s="46" t="s">
        <v>96</v>
      </c>
      <c r="AL30" s="47"/>
      <c r="AM30" s="164">
        <v>0</v>
      </c>
      <c r="AN30" s="164"/>
      <c r="AO30" s="164"/>
      <c r="AP30" s="164">
        <v>0</v>
      </c>
      <c r="AQ30" s="164"/>
      <c r="AR30" s="165"/>
      <c r="AS30" s="46" t="s">
        <v>96</v>
      </c>
      <c r="AT30" s="47"/>
      <c r="AU30" s="164">
        <v>0</v>
      </c>
      <c r="AV30" s="164"/>
      <c r="AW30" s="164"/>
      <c r="AX30" s="164">
        <v>0</v>
      </c>
      <c r="AY30" s="164"/>
      <c r="AZ30" s="165"/>
    </row>
    <row r="31" spans="1:52" x14ac:dyDescent="0.2">
      <c r="A31" s="168" t="s">
        <v>117</v>
      </c>
      <c r="B31" s="169"/>
      <c r="C31" s="169"/>
      <c r="D31" s="169"/>
      <c r="E31" s="17">
        <v>48.5</v>
      </c>
      <c r="F31" s="17">
        <v>0.5</v>
      </c>
      <c r="G31" s="17">
        <v>48.9</v>
      </c>
      <c r="H31" s="17">
        <v>25</v>
      </c>
      <c r="I31" s="17"/>
      <c r="J31" s="17"/>
      <c r="K31" s="17"/>
      <c r="L31" s="3"/>
      <c r="M31" s="46">
        <v>5</v>
      </c>
      <c r="N31" s="47"/>
      <c r="O31" s="48">
        <f>-SQRT(3)*M21*M31*S7/1000</f>
        <v>-5.2827547624156835E-4</v>
      </c>
      <c r="P31" s="48"/>
      <c r="Q31" s="48"/>
      <c r="R31" s="48">
        <f>-SQRT(3)*M21*M31*SIN(ACOS(S7))/1000</f>
        <v>-5.2824907361584669E-2</v>
      </c>
      <c r="S31" s="48"/>
      <c r="T31" s="170"/>
      <c r="U31" s="46">
        <v>5</v>
      </c>
      <c r="V31" s="47"/>
      <c r="W31" s="48">
        <f>-SQRT(3)*U21*U31*AA7/1000</f>
        <v>-5.3693572182677933E-4</v>
      </c>
      <c r="X31" s="48"/>
      <c r="Y31" s="48"/>
      <c r="Z31" s="48">
        <f>-SQRT(3)*U21*U31*SIN(ACOS(AA7))/1000</f>
        <v>-5.3690888637153378E-2</v>
      </c>
      <c r="AA31" s="48"/>
      <c r="AB31" s="170"/>
      <c r="AC31" s="46">
        <v>10</v>
      </c>
      <c r="AD31" s="47"/>
      <c r="AE31" s="48">
        <f>-SQRT(3)*AC21*AC31*AI7/1000</f>
        <v>-1.0565509524831367E-3</v>
      </c>
      <c r="AF31" s="48"/>
      <c r="AG31" s="48"/>
      <c r="AH31" s="48">
        <f>-SQRT(3)*AC21*AC31*SIN(ACOS(AI7))/1000</f>
        <v>-0.10564981472316934</v>
      </c>
      <c r="AI31" s="48"/>
      <c r="AJ31" s="170"/>
      <c r="AK31" s="46">
        <v>10</v>
      </c>
      <c r="AL31" s="47"/>
      <c r="AM31" s="48">
        <f>-SQRT(3)*AK21*AK31*AQ7/1000</f>
        <v>-1.0565509524831367E-3</v>
      </c>
      <c r="AN31" s="48"/>
      <c r="AO31" s="48"/>
      <c r="AP31" s="48">
        <f>-SQRT(3)*AK21*AK31*SIN(ACOS(AQ7))/1000</f>
        <v>-0.10564981472316934</v>
      </c>
      <c r="AQ31" s="48"/>
      <c r="AR31" s="170"/>
      <c r="AS31" s="46">
        <v>10</v>
      </c>
      <c r="AT31" s="47"/>
      <c r="AU31" s="48">
        <f>-SQRT(3)*AS21*AS31*AY7/1000</f>
        <v>-1.0565509524831367E-3</v>
      </c>
      <c r="AV31" s="48"/>
      <c r="AW31" s="48"/>
      <c r="AX31" s="48">
        <f>-SQRT(3)*AS21*AS31*SIN(ACOS(AY7))/1000</f>
        <v>-0.10564981472316934</v>
      </c>
      <c r="AY31" s="48"/>
      <c r="AZ31" s="170"/>
    </row>
    <row r="32" spans="1:52" ht="13.5" thickBot="1" x14ac:dyDescent="0.25">
      <c r="A32" s="171" t="s">
        <v>40</v>
      </c>
      <c r="B32" s="172"/>
      <c r="C32" s="172"/>
      <c r="D32" s="172"/>
      <c r="E32" s="173"/>
      <c r="F32" s="173"/>
      <c r="G32" s="173"/>
      <c r="H32" s="173"/>
      <c r="I32" s="173"/>
      <c r="J32" s="173"/>
      <c r="K32" s="173"/>
      <c r="L32" s="174"/>
      <c r="M32" s="84"/>
      <c r="N32" s="175"/>
      <c r="O32" s="82">
        <f>SUM(O27:Q31)</f>
        <v>1.0565509524831376E-4</v>
      </c>
      <c r="P32" s="82"/>
      <c r="Q32" s="82"/>
      <c r="R32" s="82">
        <f>SUM(R27:T31)</f>
        <v>1.0564981472316937E-2</v>
      </c>
      <c r="S32" s="82"/>
      <c r="T32" s="176"/>
      <c r="U32" s="84"/>
      <c r="V32" s="175"/>
      <c r="W32" s="82">
        <f>SUM(W27:Y31)</f>
        <v>1.0738714436535584E-4</v>
      </c>
      <c r="X32" s="82"/>
      <c r="Y32" s="82"/>
      <c r="Z32" s="82">
        <f>SUM(Z27:AB31)</f>
        <v>1.0738177727430687E-2</v>
      </c>
      <c r="AA32" s="82"/>
      <c r="AB32" s="176"/>
      <c r="AC32" s="84"/>
      <c r="AD32" s="175"/>
      <c r="AE32" s="82">
        <f>SUM(AE27:AG31)</f>
        <v>-3.1696528574494095E-4</v>
      </c>
      <c r="AF32" s="82"/>
      <c r="AG32" s="82"/>
      <c r="AH32" s="82">
        <f>SUM(AH27:AJ31)</f>
        <v>-3.1694944416950796E-2</v>
      </c>
      <c r="AI32" s="82"/>
      <c r="AJ32" s="176"/>
      <c r="AK32" s="84"/>
      <c r="AL32" s="175"/>
      <c r="AM32" s="82">
        <f>SUM(AM27:AO31)</f>
        <v>-2.1131019049662741E-4</v>
      </c>
      <c r="AN32" s="82"/>
      <c r="AO32" s="82"/>
      <c r="AP32" s="82">
        <f>SUM(AP27:AR31)</f>
        <v>-2.1129962944633873E-2</v>
      </c>
      <c r="AQ32" s="82"/>
      <c r="AR32" s="176"/>
      <c r="AS32" s="84"/>
      <c r="AT32" s="175"/>
      <c r="AU32" s="82">
        <f>SUM(AU27:AW31)</f>
        <v>-4.2262038099325459E-4</v>
      </c>
      <c r="AV32" s="82"/>
      <c r="AW32" s="82"/>
      <c r="AX32" s="82">
        <f>SUM(AX27:AZ31)</f>
        <v>-4.2259925889267733E-2</v>
      </c>
      <c r="AY32" s="82"/>
      <c r="AZ32" s="176"/>
    </row>
    <row r="33" spans="1:52" x14ac:dyDescent="0.2">
      <c r="A33" s="156" t="s">
        <v>41</v>
      </c>
      <c r="B33" s="157"/>
      <c r="C33" s="157"/>
      <c r="D33" s="157"/>
      <c r="E33" s="158"/>
      <c r="F33" s="158"/>
      <c r="G33" s="158"/>
      <c r="H33" s="158"/>
      <c r="I33" s="158"/>
      <c r="J33" s="158"/>
      <c r="K33" s="158"/>
      <c r="L33" s="159"/>
      <c r="M33" s="160"/>
      <c r="N33" s="161"/>
      <c r="O33" s="162"/>
      <c r="P33" s="162"/>
      <c r="Q33" s="162"/>
      <c r="R33" s="162"/>
      <c r="S33" s="162"/>
      <c r="T33" s="163"/>
      <c r="U33" s="160"/>
      <c r="V33" s="161"/>
      <c r="W33" s="162"/>
      <c r="X33" s="162"/>
      <c r="Y33" s="162"/>
      <c r="Z33" s="162"/>
      <c r="AA33" s="162"/>
      <c r="AB33" s="163"/>
      <c r="AC33" s="160"/>
      <c r="AD33" s="161"/>
      <c r="AE33" s="162"/>
      <c r="AF33" s="162"/>
      <c r="AG33" s="162"/>
      <c r="AH33" s="162"/>
      <c r="AI33" s="162"/>
      <c r="AJ33" s="163"/>
      <c r="AK33" s="160"/>
      <c r="AL33" s="161"/>
      <c r="AM33" s="162"/>
      <c r="AN33" s="162"/>
      <c r="AO33" s="162"/>
      <c r="AP33" s="162"/>
      <c r="AQ33" s="162"/>
      <c r="AR33" s="163"/>
      <c r="AS33" s="160"/>
      <c r="AT33" s="161"/>
      <c r="AU33" s="162"/>
      <c r="AV33" s="162"/>
      <c r="AW33" s="162"/>
      <c r="AX33" s="162"/>
      <c r="AY33" s="162"/>
      <c r="AZ33" s="163"/>
    </row>
    <row r="34" spans="1:52" x14ac:dyDescent="0.2">
      <c r="A34" s="168" t="s">
        <v>42</v>
      </c>
      <c r="B34" s="169"/>
      <c r="C34" s="169"/>
      <c r="D34" s="169"/>
      <c r="E34" s="17"/>
      <c r="F34" s="17"/>
      <c r="G34" s="17"/>
      <c r="H34" s="17"/>
      <c r="I34" s="17"/>
      <c r="J34" s="17"/>
      <c r="K34" s="17"/>
      <c r="L34" s="3"/>
      <c r="M34" s="166">
        <f>M10</f>
        <v>10</v>
      </c>
      <c r="N34" s="167"/>
      <c r="O34" s="164">
        <f>O10</f>
        <v>4.6176473877320358E-2</v>
      </c>
      <c r="P34" s="164"/>
      <c r="Q34" s="164"/>
      <c r="R34" s="164">
        <f>Q10</f>
        <v>9.6952217874185148E-2</v>
      </c>
      <c r="S34" s="164"/>
      <c r="T34" s="165"/>
      <c r="U34" s="166">
        <f>U10</f>
        <v>11</v>
      </c>
      <c r="V34" s="167"/>
      <c r="W34" s="164">
        <f>W10</f>
        <v>5.5519154737021799E-2</v>
      </c>
      <c r="X34" s="164"/>
      <c r="Y34" s="164"/>
      <c r="Z34" s="164">
        <f>Y10</f>
        <v>0.10426573070165898</v>
      </c>
      <c r="AA34" s="164"/>
      <c r="AB34" s="165"/>
      <c r="AC34" s="166">
        <f>AC10</f>
        <v>6</v>
      </c>
      <c r="AD34" s="167"/>
      <c r="AE34" s="164">
        <f>AE10</f>
        <v>2.577291560780132E-2</v>
      </c>
      <c r="AF34" s="164"/>
      <c r="AG34" s="164"/>
      <c r="AH34" s="164">
        <f>AG10</f>
        <v>5.905316727865683E-2</v>
      </c>
      <c r="AI34" s="164"/>
      <c r="AJ34" s="165"/>
      <c r="AK34" s="166">
        <f>AK10</f>
        <v>7</v>
      </c>
      <c r="AL34" s="167"/>
      <c r="AM34" s="164">
        <f>AM10</f>
        <v>3.8191721463162395E-2</v>
      </c>
      <c r="AN34" s="164"/>
      <c r="AO34" s="164"/>
      <c r="AP34" s="164">
        <f>AO10</f>
        <v>6.6150002002716049E-2</v>
      </c>
      <c r="AQ34" s="164"/>
      <c r="AR34" s="165"/>
      <c r="AS34" s="166">
        <f>AS10</f>
        <v>6</v>
      </c>
      <c r="AT34" s="167"/>
      <c r="AU34" s="164">
        <f>AU10</f>
        <v>3.0283175311102799E-2</v>
      </c>
      <c r="AV34" s="164"/>
      <c r="AW34" s="164"/>
      <c r="AX34" s="164">
        <f>AW10</f>
        <v>5.687221674635945E-2</v>
      </c>
      <c r="AY34" s="164"/>
      <c r="AZ34" s="165"/>
    </row>
    <row r="35" spans="1:52" x14ac:dyDescent="0.2">
      <c r="A35" s="168" t="s">
        <v>118</v>
      </c>
      <c r="B35" s="169"/>
      <c r="C35" s="169"/>
      <c r="D35" s="169"/>
      <c r="E35" s="17"/>
      <c r="F35" s="17"/>
      <c r="G35" s="17"/>
      <c r="H35" s="17"/>
      <c r="I35" s="17"/>
      <c r="J35" s="17"/>
      <c r="K35" s="17"/>
      <c r="L35" s="3"/>
      <c r="M35" s="166" t="s">
        <v>96</v>
      </c>
      <c r="N35" s="167"/>
      <c r="O35" s="164">
        <v>0</v>
      </c>
      <c r="P35" s="164"/>
      <c r="Q35" s="164"/>
      <c r="R35" s="164">
        <v>0</v>
      </c>
      <c r="S35" s="164"/>
      <c r="T35" s="165"/>
      <c r="U35" s="166" t="s">
        <v>96</v>
      </c>
      <c r="V35" s="167"/>
      <c r="W35" s="164">
        <v>0</v>
      </c>
      <c r="X35" s="164"/>
      <c r="Y35" s="164"/>
      <c r="Z35" s="164">
        <v>0</v>
      </c>
      <c r="AA35" s="164"/>
      <c r="AB35" s="165"/>
      <c r="AC35" s="166" t="s">
        <v>96</v>
      </c>
      <c r="AD35" s="167"/>
      <c r="AE35" s="164">
        <v>0</v>
      </c>
      <c r="AF35" s="164"/>
      <c r="AG35" s="164"/>
      <c r="AH35" s="164">
        <v>0</v>
      </c>
      <c r="AI35" s="164"/>
      <c r="AJ35" s="165"/>
      <c r="AK35" s="166" t="s">
        <v>96</v>
      </c>
      <c r="AL35" s="167"/>
      <c r="AM35" s="164">
        <v>0</v>
      </c>
      <c r="AN35" s="164"/>
      <c r="AO35" s="164"/>
      <c r="AP35" s="164">
        <v>0</v>
      </c>
      <c r="AQ35" s="164"/>
      <c r="AR35" s="165"/>
      <c r="AS35" s="166" t="s">
        <v>96</v>
      </c>
      <c r="AT35" s="167"/>
      <c r="AU35" s="164">
        <v>0</v>
      </c>
      <c r="AV35" s="164"/>
      <c r="AW35" s="164"/>
      <c r="AX35" s="164">
        <v>0</v>
      </c>
      <c r="AY35" s="164"/>
      <c r="AZ35" s="165"/>
    </row>
    <row r="36" spans="1:52" x14ac:dyDescent="0.2">
      <c r="A36" s="168" t="s">
        <v>119</v>
      </c>
      <c r="B36" s="169"/>
      <c r="C36" s="169"/>
      <c r="D36" s="169"/>
      <c r="E36" s="17"/>
      <c r="F36" s="17"/>
      <c r="G36" s="17"/>
      <c r="H36" s="17"/>
      <c r="I36" s="17"/>
      <c r="J36" s="17"/>
      <c r="K36" s="17"/>
      <c r="L36" s="3"/>
      <c r="M36" s="46">
        <v>0</v>
      </c>
      <c r="N36" s="47"/>
      <c r="O36" s="48">
        <f>-SQRT(3)*M22*M36*S10/1000</f>
        <v>0</v>
      </c>
      <c r="P36" s="48"/>
      <c r="Q36" s="48"/>
      <c r="R36" s="48">
        <f>-SQRT(3)*M22*M36*SIN(ACOS(S10))/1000</f>
        <v>0</v>
      </c>
      <c r="S36" s="48"/>
      <c r="T36" s="170"/>
      <c r="U36" s="46">
        <v>0</v>
      </c>
      <c r="V36" s="47"/>
      <c r="W36" s="48">
        <f>-SQRT(3)*U22*U36*AA10/1000</f>
        <v>0</v>
      </c>
      <c r="X36" s="48"/>
      <c r="Y36" s="48"/>
      <c r="Z36" s="48">
        <f>-SQRT(3)*U22*U36*SIN(ACOS(AA10))/1000</f>
        <v>0</v>
      </c>
      <c r="AA36" s="48"/>
      <c r="AB36" s="170"/>
      <c r="AC36" s="46">
        <v>0</v>
      </c>
      <c r="AD36" s="47"/>
      <c r="AE36" s="48">
        <f>-SQRT(3)*AC22*AC36*AI10/1000</f>
        <v>0</v>
      </c>
      <c r="AF36" s="48"/>
      <c r="AG36" s="48"/>
      <c r="AH36" s="48">
        <f>-SQRT(3)*AC22*AC36*SIN(ACOS(AI10))/1000</f>
        <v>0</v>
      </c>
      <c r="AI36" s="48"/>
      <c r="AJ36" s="170"/>
      <c r="AK36" s="46">
        <v>0</v>
      </c>
      <c r="AL36" s="47"/>
      <c r="AM36" s="48">
        <f>-SQRT(3)*AK22*AK36*AQ10/1000</f>
        <v>0</v>
      </c>
      <c r="AN36" s="48"/>
      <c r="AO36" s="48"/>
      <c r="AP36" s="48">
        <f>-SQRT(3)*AK22*AK36*SIN(ACOS(AQ10))/1000</f>
        <v>0</v>
      </c>
      <c r="AQ36" s="48"/>
      <c r="AR36" s="170"/>
      <c r="AS36" s="46">
        <v>0</v>
      </c>
      <c r="AT36" s="47"/>
      <c r="AU36" s="48">
        <f>-SQRT(3)*AS22*AS36*AY10/1000</f>
        <v>0</v>
      </c>
      <c r="AV36" s="48"/>
      <c r="AW36" s="48"/>
      <c r="AX36" s="48">
        <f>-SQRT(3)*AS22*AS36*SIN(ACOS(AY10))/1000</f>
        <v>0</v>
      </c>
      <c r="AY36" s="48"/>
      <c r="AZ36" s="170"/>
    </row>
    <row r="37" spans="1:52" x14ac:dyDescent="0.2">
      <c r="A37" s="168" t="s">
        <v>120</v>
      </c>
      <c r="B37" s="169"/>
      <c r="C37" s="169"/>
      <c r="D37" s="169"/>
      <c r="E37" s="17"/>
      <c r="F37" s="17"/>
      <c r="G37" s="17"/>
      <c r="H37" s="17"/>
      <c r="I37" s="17"/>
      <c r="J37" s="17"/>
      <c r="K37" s="17"/>
      <c r="L37" s="3"/>
      <c r="M37" s="46">
        <v>1</v>
      </c>
      <c r="N37" s="47"/>
      <c r="O37" s="48">
        <f>-SQRT(3)*M22*M37*S10/1000</f>
        <v>-4.6176473877320356E-3</v>
      </c>
      <c r="P37" s="48"/>
      <c r="Q37" s="48"/>
      <c r="R37" s="48">
        <f>-SQRT(3)*M22*M37*SIN(ACOS(S10))/1000</f>
        <v>-9.6952217874185162E-3</v>
      </c>
      <c r="S37" s="48"/>
      <c r="T37" s="170"/>
      <c r="U37" s="46">
        <v>1</v>
      </c>
      <c r="V37" s="47"/>
      <c r="W37" s="48">
        <f>-SQRT(3)*U22*U37*AA10/1000</f>
        <v>-5.0471958851837995E-3</v>
      </c>
      <c r="X37" s="48"/>
      <c r="Y37" s="48"/>
      <c r="Z37" s="48">
        <f>-SQRT(3)*U22*U37*SIN(ACOS(AA10))/1000</f>
        <v>-9.4787027910599071E-3</v>
      </c>
      <c r="AA37" s="48"/>
      <c r="AB37" s="170"/>
      <c r="AC37" s="46">
        <v>1</v>
      </c>
      <c r="AD37" s="47"/>
      <c r="AE37" s="48">
        <f>-SQRT(3)*AC22*AC37*AI10/1000</f>
        <v>-4.2954859346335528E-3</v>
      </c>
      <c r="AF37" s="48"/>
      <c r="AG37" s="48"/>
      <c r="AH37" s="48">
        <f>-SQRT(3)*AC22*AC37*SIN(ACOS(AI10))/1000</f>
        <v>-9.8421945464428045E-3</v>
      </c>
      <c r="AI37" s="48"/>
      <c r="AJ37" s="170"/>
      <c r="AK37" s="46">
        <v>1</v>
      </c>
      <c r="AL37" s="47"/>
      <c r="AM37" s="48">
        <f>-SQRT(3)*AK22*AK37*AQ10/1000</f>
        <v>-5.4559602090231999E-3</v>
      </c>
      <c r="AN37" s="48"/>
      <c r="AO37" s="48"/>
      <c r="AP37" s="48">
        <f>-SQRT(3)*AK22*AK37*SIN(ACOS(AQ10))/1000</f>
        <v>-9.450000286102293E-3</v>
      </c>
      <c r="AQ37" s="48"/>
      <c r="AR37" s="170"/>
      <c r="AS37" s="46">
        <v>1</v>
      </c>
      <c r="AT37" s="47"/>
      <c r="AU37" s="48">
        <f>-SQRT(3)*AS22*AS37*AY10/1000</f>
        <v>-5.0471958851837995E-3</v>
      </c>
      <c r="AV37" s="48"/>
      <c r="AW37" s="48"/>
      <c r="AX37" s="48">
        <f>-SQRT(3)*AS22*AS37*SIN(ACOS(AY10))/1000</f>
        <v>-9.4787027910599071E-3</v>
      </c>
      <c r="AY37" s="48"/>
      <c r="AZ37" s="170"/>
    </row>
    <row r="38" spans="1:52" x14ac:dyDescent="0.2">
      <c r="A38" s="168" t="s">
        <v>121</v>
      </c>
      <c r="B38" s="169"/>
      <c r="C38" s="169"/>
      <c r="D38" s="169"/>
      <c r="E38" s="17"/>
      <c r="F38" s="17"/>
      <c r="G38" s="17"/>
      <c r="H38" s="17"/>
      <c r="I38" s="17"/>
      <c r="J38" s="17"/>
      <c r="K38" s="17"/>
      <c r="L38" s="3"/>
      <c r="M38" s="46">
        <v>2</v>
      </c>
      <c r="N38" s="47"/>
      <c r="O38" s="48">
        <f>-SQRT(3)*M22*M38*S10/1000</f>
        <v>-9.2352947754640712E-3</v>
      </c>
      <c r="P38" s="48"/>
      <c r="Q38" s="48"/>
      <c r="R38" s="48">
        <f>-SQRT(3)*M22*M38*SIN(ACOS(S10))/1000</f>
        <v>-1.9390443574837032E-2</v>
      </c>
      <c r="S38" s="48"/>
      <c r="T38" s="170"/>
      <c r="U38" s="46">
        <v>2</v>
      </c>
      <c r="V38" s="47"/>
      <c r="W38" s="48">
        <f>-SQRT(3)*U22*U38*AA10/1000</f>
        <v>-1.0094391770367599E-2</v>
      </c>
      <c r="X38" s="48"/>
      <c r="Y38" s="48"/>
      <c r="Z38" s="48">
        <f>-SQRT(3)*U22*U38*SIN(ACOS(AA10))/1000</f>
        <v>-1.8957405582119814E-2</v>
      </c>
      <c r="AA38" s="48"/>
      <c r="AB38" s="170"/>
      <c r="AC38" s="46">
        <v>2</v>
      </c>
      <c r="AD38" s="47"/>
      <c r="AE38" s="48">
        <f>-SQRT(3)*AC22*AC38*AI10/1000</f>
        <v>-8.5909718692671055E-3</v>
      </c>
      <c r="AF38" s="48"/>
      <c r="AG38" s="48"/>
      <c r="AH38" s="48">
        <f>-SQRT(3)*AC22*AC38*SIN(ACOS(AI10))/1000</f>
        <v>-1.9684389092885609E-2</v>
      </c>
      <c r="AI38" s="48"/>
      <c r="AJ38" s="170"/>
      <c r="AK38" s="46">
        <v>2</v>
      </c>
      <c r="AL38" s="47"/>
      <c r="AM38" s="48">
        <f>-SQRT(3)*AK22*AK38*AQ10/1000</f>
        <v>-1.09119204180464E-2</v>
      </c>
      <c r="AN38" s="48"/>
      <c r="AO38" s="48"/>
      <c r="AP38" s="48">
        <f>-SQRT(3)*AK22*AK38*SIN(ACOS(AQ10))/1000</f>
        <v>-1.8900000572204586E-2</v>
      </c>
      <c r="AQ38" s="48"/>
      <c r="AR38" s="170"/>
      <c r="AS38" s="46">
        <v>2</v>
      </c>
      <c r="AT38" s="47"/>
      <c r="AU38" s="48">
        <f>-SQRT(3)*AS22*AS38*AY10/1000</f>
        <v>-1.0094391770367599E-2</v>
      </c>
      <c r="AV38" s="48"/>
      <c r="AW38" s="48"/>
      <c r="AX38" s="48">
        <f>-SQRT(3)*AS22*AS38*SIN(ACOS(AY10))/1000</f>
        <v>-1.8957405582119814E-2</v>
      </c>
      <c r="AY38" s="48"/>
      <c r="AZ38" s="170"/>
    </row>
    <row r="39" spans="1:52" x14ac:dyDescent="0.2">
      <c r="A39" s="168" t="s">
        <v>122</v>
      </c>
      <c r="B39" s="169"/>
      <c r="C39" s="169"/>
      <c r="D39" s="169"/>
      <c r="E39" s="17">
        <v>48.5</v>
      </c>
      <c r="F39" s="17">
        <v>0.5</v>
      </c>
      <c r="G39" s="17">
        <v>48.9</v>
      </c>
      <c r="H39" s="17">
        <v>25</v>
      </c>
      <c r="I39" s="17"/>
      <c r="J39" s="17"/>
      <c r="K39" s="17"/>
      <c r="L39" s="3"/>
      <c r="M39" s="46">
        <v>0</v>
      </c>
      <c r="N39" s="47"/>
      <c r="O39" s="48">
        <f>-SQRT(3)*M22*M39*S10/1000</f>
        <v>0</v>
      </c>
      <c r="P39" s="48"/>
      <c r="Q39" s="48"/>
      <c r="R39" s="48">
        <f>-SQRT(3)*M22*M39*SIN(ACOS(S10))/1000</f>
        <v>0</v>
      </c>
      <c r="S39" s="48"/>
      <c r="T39" s="170"/>
      <c r="U39" s="46">
        <v>0</v>
      </c>
      <c r="V39" s="47"/>
      <c r="W39" s="48">
        <f>-SQRT(3)*U22*U39*AA10/1000</f>
        <v>0</v>
      </c>
      <c r="X39" s="48"/>
      <c r="Y39" s="48"/>
      <c r="Z39" s="48">
        <f>-SQRT(3)*U22*U39*SIN(ACOS(AA10))/1000</f>
        <v>0</v>
      </c>
      <c r="AA39" s="48"/>
      <c r="AB39" s="170"/>
      <c r="AC39" s="46">
        <v>0</v>
      </c>
      <c r="AD39" s="47"/>
      <c r="AE39" s="48">
        <f>-SQRT(3)*AC22*AC39*AI10/1000</f>
        <v>0</v>
      </c>
      <c r="AF39" s="48"/>
      <c r="AG39" s="48"/>
      <c r="AH39" s="48">
        <f>-SQRT(3)*AC22*AC39*SIN(ACOS(AI10))/1000</f>
        <v>0</v>
      </c>
      <c r="AI39" s="48"/>
      <c r="AJ39" s="170"/>
      <c r="AK39" s="46">
        <v>0</v>
      </c>
      <c r="AL39" s="47"/>
      <c r="AM39" s="48">
        <f>-SQRT(3)*AK22*AK39*AQ10/1000</f>
        <v>0</v>
      </c>
      <c r="AN39" s="48"/>
      <c r="AO39" s="48"/>
      <c r="AP39" s="48">
        <f>-SQRT(3)*AK22*AK39*SIN(ACOS(AQ10))/1000</f>
        <v>0</v>
      </c>
      <c r="AQ39" s="48"/>
      <c r="AR39" s="170"/>
      <c r="AS39" s="46">
        <v>0</v>
      </c>
      <c r="AT39" s="47"/>
      <c r="AU39" s="48">
        <f>-SQRT(3)*AS22*AS39*AY10/1000</f>
        <v>0</v>
      </c>
      <c r="AV39" s="48"/>
      <c r="AW39" s="48"/>
      <c r="AX39" s="48">
        <f>-SQRT(3)*AS22*AS39*SIN(ACOS(AY10))/1000</f>
        <v>0</v>
      </c>
      <c r="AY39" s="48"/>
      <c r="AZ39" s="170"/>
    </row>
    <row r="40" spans="1:52" x14ac:dyDescent="0.2">
      <c r="A40" s="168" t="s">
        <v>123</v>
      </c>
      <c r="B40" s="169"/>
      <c r="C40" s="169"/>
      <c r="D40" s="169"/>
      <c r="E40" s="17"/>
      <c r="F40" s="17"/>
      <c r="G40" s="17"/>
      <c r="H40" s="17"/>
      <c r="I40" s="17"/>
      <c r="J40" s="17"/>
      <c r="K40" s="17"/>
      <c r="L40" s="3"/>
      <c r="M40" s="46">
        <v>0</v>
      </c>
      <c r="N40" s="47"/>
      <c r="O40" s="48">
        <f>-SQRT(3)*M22*M40*S10/1000</f>
        <v>0</v>
      </c>
      <c r="P40" s="48"/>
      <c r="Q40" s="48"/>
      <c r="R40" s="48">
        <f>-SQRT(3)*M22*M40*SIN(ACOS(S10))/1000</f>
        <v>0</v>
      </c>
      <c r="S40" s="48"/>
      <c r="T40" s="170"/>
      <c r="U40" s="46">
        <v>0</v>
      </c>
      <c r="V40" s="47"/>
      <c r="W40" s="48">
        <f>-SQRT(3)*U22*U40*AA10/1000</f>
        <v>0</v>
      </c>
      <c r="X40" s="48"/>
      <c r="Y40" s="48"/>
      <c r="Z40" s="48">
        <f>-SQRT(3)*U22*U40*SIN(ACOS(AA10))/1000</f>
        <v>0</v>
      </c>
      <c r="AA40" s="48"/>
      <c r="AB40" s="170"/>
      <c r="AC40" s="46">
        <v>0</v>
      </c>
      <c r="AD40" s="47"/>
      <c r="AE40" s="48">
        <f>-SQRT(3)*AC22*AC40*AI10/1000</f>
        <v>0</v>
      </c>
      <c r="AF40" s="48"/>
      <c r="AG40" s="48"/>
      <c r="AH40" s="48">
        <f>-SQRT(3)*AC22*AC40*SIN(ACOS(AI10))/1000</f>
        <v>0</v>
      </c>
      <c r="AI40" s="48"/>
      <c r="AJ40" s="170"/>
      <c r="AK40" s="46">
        <v>0</v>
      </c>
      <c r="AL40" s="47"/>
      <c r="AM40" s="48">
        <f>-SQRT(3)*AK22*AK40*AQ10/1000</f>
        <v>0</v>
      </c>
      <c r="AN40" s="48"/>
      <c r="AO40" s="48"/>
      <c r="AP40" s="48">
        <f>-SQRT(3)*AK22*AK40*SIN(ACOS(AQ10))/1000</f>
        <v>0</v>
      </c>
      <c r="AQ40" s="48"/>
      <c r="AR40" s="170"/>
      <c r="AS40" s="46">
        <v>0</v>
      </c>
      <c r="AT40" s="47"/>
      <c r="AU40" s="48">
        <f>-SQRT(3)*AS22*AS40*AY10/1000</f>
        <v>0</v>
      </c>
      <c r="AV40" s="48"/>
      <c r="AW40" s="48"/>
      <c r="AX40" s="48">
        <f>-SQRT(3)*AS22*AS40*SIN(ACOS(AY10))/1000</f>
        <v>0</v>
      </c>
      <c r="AY40" s="48"/>
      <c r="AZ40" s="170"/>
    </row>
    <row r="41" spans="1:52" x14ac:dyDescent="0.2">
      <c r="A41" s="168" t="s">
        <v>124</v>
      </c>
      <c r="B41" s="169"/>
      <c r="C41" s="169"/>
      <c r="D41" s="169"/>
      <c r="E41" s="17"/>
      <c r="F41" s="17"/>
      <c r="G41" s="17"/>
      <c r="H41" s="17"/>
      <c r="I41" s="17"/>
      <c r="J41" s="17"/>
      <c r="K41" s="17"/>
      <c r="L41" s="3"/>
      <c r="M41" s="46">
        <v>1</v>
      </c>
      <c r="N41" s="47"/>
      <c r="O41" s="48">
        <f>-SQRT(3)*M22*M41*S10/1000</f>
        <v>-4.6176473877320356E-3</v>
      </c>
      <c r="P41" s="48"/>
      <c r="Q41" s="48"/>
      <c r="R41" s="48">
        <f>-SQRT(3)*M22*M41*SIN(ACOS(S10))/1000</f>
        <v>-9.6952217874185162E-3</v>
      </c>
      <c r="S41" s="48"/>
      <c r="T41" s="170"/>
      <c r="U41" s="46">
        <v>0</v>
      </c>
      <c r="V41" s="47"/>
      <c r="W41" s="48">
        <f>-SQRT(3)*U22*U41*AA10/1000</f>
        <v>0</v>
      </c>
      <c r="X41" s="48"/>
      <c r="Y41" s="48"/>
      <c r="Z41" s="48">
        <f>-SQRT(3)*U22*U41*SIN(ACOS(AA10))/1000</f>
        <v>0</v>
      </c>
      <c r="AA41" s="48"/>
      <c r="AB41" s="170"/>
      <c r="AC41" s="46">
        <v>0</v>
      </c>
      <c r="AD41" s="47"/>
      <c r="AE41" s="48">
        <f>-SQRT(3)*AC22*AC41*AI10/1000</f>
        <v>0</v>
      </c>
      <c r="AF41" s="48"/>
      <c r="AG41" s="48"/>
      <c r="AH41" s="48">
        <f>-SQRT(3)*AC22*AC41*SIN(ACOS(AI10))/1000</f>
        <v>0</v>
      </c>
      <c r="AI41" s="48"/>
      <c r="AJ41" s="170"/>
      <c r="AK41" s="46">
        <v>0</v>
      </c>
      <c r="AL41" s="47"/>
      <c r="AM41" s="48">
        <f>-SQRT(3)*AK22*AK41*AQ10/1000</f>
        <v>0</v>
      </c>
      <c r="AN41" s="48"/>
      <c r="AO41" s="48"/>
      <c r="AP41" s="48">
        <f>-SQRT(3)*AK22*AK41*SIN(ACOS(AQ10))/1000</f>
        <v>0</v>
      </c>
      <c r="AQ41" s="48"/>
      <c r="AR41" s="170"/>
      <c r="AS41" s="46">
        <v>0</v>
      </c>
      <c r="AT41" s="47"/>
      <c r="AU41" s="48">
        <f>-SQRT(3)*AS22*AS41*AY10/1000</f>
        <v>0</v>
      </c>
      <c r="AV41" s="48"/>
      <c r="AW41" s="48"/>
      <c r="AX41" s="48">
        <f>-SQRT(3)*AS22*AS41*SIN(ACOS(AY10))/1000</f>
        <v>0</v>
      </c>
      <c r="AY41" s="48"/>
      <c r="AZ41" s="170"/>
    </row>
    <row r="42" spans="1:52" ht="13.5" thickBot="1" x14ac:dyDescent="0.25">
      <c r="A42" s="177" t="s">
        <v>43</v>
      </c>
      <c r="B42" s="178"/>
      <c r="C42" s="178"/>
      <c r="D42" s="178"/>
      <c r="E42" s="179"/>
      <c r="F42" s="179"/>
      <c r="G42" s="179"/>
      <c r="H42" s="179"/>
      <c r="I42" s="179"/>
      <c r="J42" s="179"/>
      <c r="K42" s="179"/>
      <c r="L42" s="180"/>
      <c r="M42" s="181"/>
      <c r="N42" s="182"/>
      <c r="O42" s="183">
        <f>SUM(O34:Q41)</f>
        <v>2.7705884326392212E-2</v>
      </c>
      <c r="P42" s="183"/>
      <c r="Q42" s="183"/>
      <c r="R42" s="183">
        <f>SUM(R34:T41)</f>
        <v>5.8171330724511076E-2</v>
      </c>
      <c r="S42" s="183"/>
      <c r="T42" s="184"/>
      <c r="U42" s="181"/>
      <c r="V42" s="182"/>
      <c r="W42" s="183">
        <f>SUM(W34:Y41)</f>
        <v>4.0377567081470403E-2</v>
      </c>
      <c r="X42" s="183"/>
      <c r="Y42" s="183"/>
      <c r="Z42" s="183">
        <f>SUM(Z34:AB41)</f>
        <v>7.5829622328479257E-2</v>
      </c>
      <c r="AA42" s="183"/>
      <c r="AB42" s="184"/>
      <c r="AC42" s="181"/>
      <c r="AD42" s="182"/>
      <c r="AE42" s="183">
        <f>SUM(AE34:AG41)</f>
        <v>1.2886457803900662E-2</v>
      </c>
      <c r="AF42" s="183"/>
      <c r="AG42" s="183"/>
      <c r="AH42" s="183">
        <f>SUM(AH34:AJ41)</f>
        <v>2.9526583639328415E-2</v>
      </c>
      <c r="AI42" s="183"/>
      <c r="AJ42" s="184"/>
      <c r="AK42" s="181"/>
      <c r="AL42" s="182"/>
      <c r="AM42" s="183">
        <f>SUM(AM34:AO41)</f>
        <v>2.1823840836092796E-2</v>
      </c>
      <c r="AN42" s="183"/>
      <c r="AO42" s="183"/>
      <c r="AP42" s="183">
        <f>SUM(AP34:AR41)</f>
        <v>3.7800001144409165E-2</v>
      </c>
      <c r="AQ42" s="183"/>
      <c r="AR42" s="184"/>
      <c r="AS42" s="181"/>
      <c r="AT42" s="182"/>
      <c r="AU42" s="183">
        <f>SUM(AU34:AW41)</f>
        <v>1.5141587655551401E-2</v>
      </c>
      <c r="AV42" s="183"/>
      <c r="AW42" s="183"/>
      <c r="AX42" s="183">
        <f>SUM(AX34:AZ41)</f>
        <v>2.8436108373179732E-2</v>
      </c>
      <c r="AY42" s="183"/>
      <c r="AZ42" s="184"/>
    </row>
    <row r="43" spans="1:52" ht="13.5" thickBot="1" x14ac:dyDescent="0.25">
      <c r="A43" s="185" t="s">
        <v>44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7"/>
      <c r="M43" s="188"/>
      <c r="N43" s="189"/>
      <c r="O43" s="190">
        <f>SUM(O27:Q31)+SUM(O34:Q41)</f>
        <v>2.7811539421640524E-2</v>
      </c>
      <c r="P43" s="190"/>
      <c r="Q43" s="190"/>
      <c r="R43" s="190">
        <f>SUM(R27:T31)+SUM(R34:T41)</f>
        <v>6.873631219682802E-2</v>
      </c>
      <c r="S43" s="190"/>
      <c r="T43" s="191"/>
      <c r="U43" s="188"/>
      <c r="V43" s="189"/>
      <c r="W43" s="190">
        <f>SUM(W27:Y31)+SUM(W34:Y41)</f>
        <v>4.0484954225835756E-2</v>
      </c>
      <c r="X43" s="190"/>
      <c r="Y43" s="190"/>
      <c r="Z43" s="190">
        <f>SUM(Z27:AB31)+SUM(Z34:AB41)</f>
        <v>8.6567800055909944E-2</v>
      </c>
      <c r="AA43" s="190"/>
      <c r="AB43" s="191"/>
      <c r="AC43" s="188"/>
      <c r="AD43" s="189"/>
      <c r="AE43" s="190">
        <f>SUM(AE27:AG31)+SUM(AE34:AG41)</f>
        <v>1.2569492518155721E-2</v>
      </c>
      <c r="AF43" s="190"/>
      <c r="AG43" s="190"/>
      <c r="AH43" s="190">
        <f>SUM(AH27:AJ31)+SUM(AH34:AJ41)</f>
        <v>-2.1683607776223808E-3</v>
      </c>
      <c r="AI43" s="190"/>
      <c r="AJ43" s="191"/>
      <c r="AK43" s="188"/>
      <c r="AL43" s="189"/>
      <c r="AM43" s="190">
        <f>SUM(AM27:AO31)+SUM(AM34:AO41)</f>
        <v>2.1612530645596168E-2</v>
      </c>
      <c r="AN43" s="190"/>
      <c r="AO43" s="190"/>
      <c r="AP43" s="190">
        <f>SUM(AP27:AR31)+SUM(AP34:AR41)</f>
        <v>1.6670038199775292E-2</v>
      </c>
      <c r="AQ43" s="190"/>
      <c r="AR43" s="191"/>
      <c r="AS43" s="188"/>
      <c r="AT43" s="189"/>
      <c r="AU43" s="190">
        <f>SUM(AU27:AW31)+SUM(AU34:AW41)</f>
        <v>1.4718967274558147E-2</v>
      </c>
      <c r="AV43" s="190"/>
      <c r="AW43" s="190"/>
      <c r="AX43" s="190">
        <f>SUM(AX27:AZ31)+SUM(AX34:AZ41)</f>
        <v>-1.3823817516088001E-2</v>
      </c>
      <c r="AY43" s="190"/>
      <c r="AZ43" s="191"/>
    </row>
    <row r="44" spans="1:52" ht="13.5" thickBot="1" x14ac:dyDescent="0.25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</row>
    <row r="45" spans="1:52" ht="13.5" thickBot="1" x14ac:dyDescent="0.25">
      <c r="A45" s="195" t="s">
        <v>45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7"/>
      <c r="M45" s="192" t="s">
        <v>111</v>
      </c>
      <c r="N45" s="193"/>
      <c r="O45" s="193"/>
      <c r="P45" s="193"/>
      <c r="Q45" s="193"/>
      <c r="R45" s="193"/>
      <c r="S45" s="193"/>
      <c r="T45" s="194"/>
      <c r="U45" s="192" t="s">
        <v>125</v>
      </c>
      <c r="V45" s="193"/>
      <c r="W45" s="193"/>
      <c r="X45" s="193"/>
      <c r="Y45" s="193"/>
      <c r="Z45" s="193"/>
      <c r="AA45" s="193"/>
      <c r="AB45" s="194"/>
      <c r="AC45" s="192"/>
      <c r="AD45" s="193"/>
      <c r="AE45" s="193"/>
      <c r="AF45" s="193"/>
      <c r="AG45" s="193"/>
      <c r="AH45" s="193"/>
      <c r="AI45" s="193"/>
      <c r="AJ45" s="194"/>
      <c r="AK45" s="192"/>
      <c r="AL45" s="193"/>
      <c r="AM45" s="193"/>
      <c r="AN45" s="193"/>
      <c r="AO45" s="193"/>
      <c r="AP45" s="193"/>
      <c r="AQ45" s="193"/>
      <c r="AR45" s="194"/>
      <c r="AS45" s="192"/>
      <c r="AT45" s="193"/>
      <c r="AU45" s="193"/>
      <c r="AV45" s="193"/>
      <c r="AW45" s="193"/>
      <c r="AX45" s="193"/>
      <c r="AY45" s="193"/>
      <c r="AZ45" s="194"/>
    </row>
    <row r="48" spans="1:52" s="22" customFormat="1" ht="15" x14ac:dyDescent="0.25">
      <c r="F48" s="22" t="s">
        <v>547</v>
      </c>
      <c r="AF48"/>
      <c r="AG48"/>
    </row>
    <row r="49" spans="6:33" s="22" customFormat="1" ht="15" x14ac:dyDescent="0.25">
      <c r="F49" s="22" t="s">
        <v>548</v>
      </c>
      <c r="Y49" s="22" t="s">
        <v>549</v>
      </c>
      <c r="AF49"/>
      <c r="AG49"/>
    </row>
    <row r="50" spans="6:33" s="22" customFormat="1" ht="15" x14ac:dyDescent="0.25">
      <c r="AF50"/>
      <c r="AG50"/>
    </row>
    <row r="51" spans="6:33" s="22" customFormat="1" x14ac:dyDescent="0.2">
      <c r="F51" s="259" t="s">
        <v>550</v>
      </c>
      <c r="G51" s="259"/>
      <c r="H51" s="259"/>
      <c r="I51" s="259"/>
      <c r="J51" s="259"/>
      <c r="K51" s="259"/>
      <c r="L51" s="259"/>
      <c r="M51" s="259"/>
      <c r="X51" s="260" t="s">
        <v>551</v>
      </c>
      <c r="Y51" s="260"/>
      <c r="Z51" s="260"/>
      <c r="AA51" s="260"/>
      <c r="AB51" s="260"/>
    </row>
    <row r="54" spans="6:33" ht="15.75" x14ac:dyDescent="0.25">
      <c r="I54" s="23"/>
    </row>
  </sheetData>
  <mergeCells count="605">
    <mergeCell ref="A1:AR1"/>
    <mergeCell ref="A2:AR2"/>
    <mergeCell ref="A3:L3"/>
    <mergeCell ref="M3:T3"/>
    <mergeCell ref="U3:AB3"/>
    <mergeCell ref="AC3:AJ3"/>
    <mergeCell ref="AK3:AR3"/>
    <mergeCell ref="F51:M51"/>
    <mergeCell ref="X51:AB51"/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Q6:R6"/>
    <mergeCell ref="S6:T6"/>
    <mergeCell ref="U6:V6"/>
    <mergeCell ref="W6:X6"/>
    <mergeCell ref="Y6:Z6"/>
    <mergeCell ref="AA6:AB6"/>
    <mergeCell ref="AS5:AT5"/>
    <mergeCell ref="AU5:AV5"/>
    <mergeCell ref="AW5:AX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S7:T7"/>
    <mergeCell ref="U7:V7"/>
    <mergeCell ref="W7:X7"/>
    <mergeCell ref="Y7:Z7"/>
    <mergeCell ref="A7:D8"/>
    <mergeCell ref="E7:F7"/>
    <mergeCell ref="G7:H7"/>
    <mergeCell ref="I7:J7"/>
    <mergeCell ref="K7:L7"/>
    <mergeCell ref="M7:N7"/>
    <mergeCell ref="AY7:AZ7"/>
    <mergeCell ref="E8:L8"/>
    <mergeCell ref="M8:O8"/>
    <mergeCell ref="P8:Q8"/>
    <mergeCell ref="R8:T8"/>
    <mergeCell ref="U8:W8"/>
    <mergeCell ref="X8:Y8"/>
    <mergeCell ref="Z8:AB8"/>
    <mergeCell ref="AC8:AE8"/>
    <mergeCell ref="AF8:AG8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AX8:AZ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AH8:AJ8"/>
    <mergeCell ref="AK8:AM8"/>
    <mergeCell ref="AN8:AO8"/>
    <mergeCell ref="AP8:AR8"/>
    <mergeCell ref="AS8:AU8"/>
    <mergeCell ref="AV8:AW8"/>
    <mergeCell ref="G10:H10"/>
    <mergeCell ref="I10:J10"/>
    <mergeCell ref="K10:L10"/>
    <mergeCell ref="M10:N10"/>
    <mergeCell ref="O10:P10"/>
    <mergeCell ref="AI9:AJ9"/>
    <mergeCell ref="AK9:AL9"/>
    <mergeCell ref="AM9:AN9"/>
    <mergeCell ref="AO9:AP9"/>
    <mergeCell ref="W9:X9"/>
    <mergeCell ref="Y9:Z9"/>
    <mergeCell ref="AA9:AB9"/>
    <mergeCell ref="AC9:AD9"/>
    <mergeCell ref="AE9:AF9"/>
    <mergeCell ref="AG9:AH9"/>
    <mergeCell ref="Q10:R10"/>
    <mergeCell ref="S10:T10"/>
    <mergeCell ref="U10:V10"/>
    <mergeCell ref="W10:X10"/>
    <mergeCell ref="Y10:Z10"/>
    <mergeCell ref="AA10:AB10"/>
    <mergeCell ref="AU9:AV9"/>
    <mergeCell ref="AW9:AX9"/>
    <mergeCell ref="AY9:AZ9"/>
    <mergeCell ref="AQ9:AR9"/>
    <mergeCell ref="AS9:AT9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AP11:AR11"/>
    <mergeCell ref="AS11:AU11"/>
    <mergeCell ref="AV11:AW11"/>
    <mergeCell ref="AX11:AZ11"/>
    <mergeCell ref="A12:D13"/>
    <mergeCell ref="E12:L12"/>
    <mergeCell ref="M12:N12"/>
    <mergeCell ref="O12:P12"/>
    <mergeCell ref="Q12:R12"/>
    <mergeCell ref="S12:T12"/>
    <mergeCell ref="Z11:AB11"/>
    <mergeCell ref="AC11:AE11"/>
    <mergeCell ref="AF11:AG11"/>
    <mergeCell ref="AH11:AJ11"/>
    <mergeCell ref="AK11:AM11"/>
    <mergeCell ref="AN11:AO11"/>
    <mergeCell ref="E11:L11"/>
    <mergeCell ref="M11:O11"/>
    <mergeCell ref="P11:Q11"/>
    <mergeCell ref="R11:T11"/>
    <mergeCell ref="U11:W11"/>
    <mergeCell ref="X11:Y11"/>
    <mergeCell ref="A10:D11"/>
    <mergeCell ref="E10:F10"/>
    <mergeCell ref="AS12:AT12"/>
    <mergeCell ref="AU12:AV12"/>
    <mergeCell ref="AW12:AX12"/>
    <mergeCell ref="AY12:AZ12"/>
    <mergeCell ref="E13:L13"/>
    <mergeCell ref="M13:N13"/>
    <mergeCell ref="O13:P13"/>
    <mergeCell ref="Q13:R13"/>
    <mergeCell ref="S13:T13"/>
    <mergeCell ref="U13:V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U13:AV13"/>
    <mergeCell ref="AW13:AX13"/>
    <mergeCell ref="AY13:AZ13"/>
    <mergeCell ref="A14:D15"/>
    <mergeCell ref="E14:H15"/>
    <mergeCell ref="I14:L14"/>
    <mergeCell ref="M14:O14"/>
    <mergeCell ref="P14:Q14"/>
    <mergeCell ref="R14:T14"/>
    <mergeCell ref="U14:W14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N14:AO14"/>
    <mergeCell ref="AP14:AR14"/>
    <mergeCell ref="AS14:AU14"/>
    <mergeCell ref="AV14:AW14"/>
    <mergeCell ref="AX14:AZ14"/>
    <mergeCell ref="I15:L15"/>
    <mergeCell ref="M15:O15"/>
    <mergeCell ref="P15:Q15"/>
    <mergeCell ref="R15:T15"/>
    <mergeCell ref="U15:W15"/>
    <mergeCell ref="X14:Y14"/>
    <mergeCell ref="Z14:AB14"/>
    <mergeCell ref="AC14:AE14"/>
    <mergeCell ref="AF14:AG14"/>
    <mergeCell ref="AH14:AJ14"/>
    <mergeCell ref="AK14:AM14"/>
    <mergeCell ref="AN15:AO15"/>
    <mergeCell ref="AP15:AR15"/>
    <mergeCell ref="AS15:AU15"/>
    <mergeCell ref="AV15:AW15"/>
    <mergeCell ref="AX15:AZ15"/>
    <mergeCell ref="A16:D18"/>
    <mergeCell ref="E16:H18"/>
    <mergeCell ref="I16:L16"/>
    <mergeCell ref="M16:O16"/>
    <mergeCell ref="P16:Q16"/>
    <mergeCell ref="X15:Y15"/>
    <mergeCell ref="Z15:AB15"/>
    <mergeCell ref="AC15:AE15"/>
    <mergeCell ref="AF15:AG15"/>
    <mergeCell ref="AH15:AJ15"/>
    <mergeCell ref="AK15:AM15"/>
    <mergeCell ref="AX16:AZ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AH16:AJ16"/>
    <mergeCell ref="AK16:AM16"/>
    <mergeCell ref="AN16:AO16"/>
    <mergeCell ref="AP16:AR16"/>
    <mergeCell ref="AS16:AU16"/>
    <mergeCell ref="AV16:AW16"/>
    <mergeCell ref="R16:T16"/>
    <mergeCell ref="U16:W16"/>
    <mergeCell ref="X16:Y16"/>
    <mergeCell ref="Z16:AB16"/>
    <mergeCell ref="AC16:AE16"/>
    <mergeCell ref="AF16:AG16"/>
    <mergeCell ref="AX17:AZ17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AH17:AJ17"/>
    <mergeCell ref="AK17:AM17"/>
    <mergeCell ref="AN17:AO17"/>
    <mergeCell ref="AP17:AR17"/>
    <mergeCell ref="AS17:AU17"/>
    <mergeCell ref="AV17:AW17"/>
    <mergeCell ref="AX18:AZ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AH18:AJ18"/>
    <mergeCell ref="AK18:AM18"/>
    <mergeCell ref="AN18:AO18"/>
    <mergeCell ref="AP18:AR18"/>
    <mergeCell ref="AS18:AU18"/>
    <mergeCell ref="AV18:AW18"/>
    <mergeCell ref="AK21:AR21"/>
    <mergeCell ref="AS21:AZ21"/>
    <mergeCell ref="A22:B22"/>
    <mergeCell ref="C22:D22"/>
    <mergeCell ref="E22:L22"/>
    <mergeCell ref="M22:T22"/>
    <mergeCell ref="U22:AB22"/>
    <mergeCell ref="AC22:AJ22"/>
    <mergeCell ref="AK22:AR22"/>
    <mergeCell ref="AS22:AZ22"/>
    <mergeCell ref="A21:B21"/>
    <mergeCell ref="C21:D21"/>
    <mergeCell ref="E21:L21"/>
    <mergeCell ref="M21:T21"/>
    <mergeCell ref="U21:AB21"/>
    <mergeCell ref="AC21:AJ21"/>
    <mergeCell ref="A23:AR23"/>
    <mergeCell ref="A24:D25"/>
    <mergeCell ref="E24:F24"/>
    <mergeCell ref="G24:H24"/>
    <mergeCell ref="I24:J24"/>
    <mergeCell ref="K24:L24"/>
    <mergeCell ref="M24:N25"/>
    <mergeCell ref="O24:Q25"/>
    <mergeCell ref="R24:T25"/>
    <mergeCell ref="U24:V25"/>
    <mergeCell ref="AM24:AO25"/>
    <mergeCell ref="AP24:AR25"/>
    <mergeCell ref="AS24:AT25"/>
    <mergeCell ref="AU24:AW25"/>
    <mergeCell ref="AX24:AZ25"/>
    <mergeCell ref="A26:D26"/>
    <mergeCell ref="E26:AZ26"/>
    <mergeCell ref="W24:Y25"/>
    <mergeCell ref="Z24:AB25"/>
    <mergeCell ref="AC24:AD25"/>
    <mergeCell ref="AE24:AG25"/>
    <mergeCell ref="AH24:AJ25"/>
    <mergeCell ref="AK24:AL25"/>
    <mergeCell ref="AP27:AR27"/>
    <mergeCell ref="AS27:AT27"/>
    <mergeCell ref="AU27:AW27"/>
    <mergeCell ref="AX27:AZ27"/>
    <mergeCell ref="A28:D28"/>
    <mergeCell ref="M28:N28"/>
    <mergeCell ref="O28:Q28"/>
    <mergeCell ref="R28:T28"/>
    <mergeCell ref="U28:V28"/>
    <mergeCell ref="W28:Y28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AP28:AR28"/>
    <mergeCell ref="AS28:AT28"/>
    <mergeCell ref="AU28:AW28"/>
    <mergeCell ref="AX28:AZ28"/>
    <mergeCell ref="A29:D29"/>
    <mergeCell ref="M29:N29"/>
    <mergeCell ref="O29:Q29"/>
    <mergeCell ref="R29:T29"/>
    <mergeCell ref="U29:V29"/>
    <mergeCell ref="W29:Y29"/>
    <mergeCell ref="Z28:AB28"/>
    <mergeCell ref="AC28:AD28"/>
    <mergeCell ref="AE28:AG28"/>
    <mergeCell ref="AH28:AJ28"/>
    <mergeCell ref="AK28:AL28"/>
    <mergeCell ref="AM28:AO28"/>
    <mergeCell ref="AP29:AR29"/>
    <mergeCell ref="AS29:AT29"/>
    <mergeCell ref="AU29:AW29"/>
    <mergeCell ref="AX29:AZ29"/>
    <mergeCell ref="A30:D30"/>
    <mergeCell ref="M30:N30"/>
    <mergeCell ref="O30:Q30"/>
    <mergeCell ref="R30:T30"/>
    <mergeCell ref="U30:V30"/>
    <mergeCell ref="W30:Y30"/>
    <mergeCell ref="Z29:AB29"/>
    <mergeCell ref="AC29:AD29"/>
    <mergeCell ref="AE29:AG29"/>
    <mergeCell ref="AH29:AJ29"/>
    <mergeCell ref="AK29:AL29"/>
    <mergeCell ref="AM29:AO29"/>
    <mergeCell ref="AP30:AR30"/>
    <mergeCell ref="AS30:AT30"/>
    <mergeCell ref="AU30:AW30"/>
    <mergeCell ref="AX30:AZ30"/>
    <mergeCell ref="A31:D31"/>
    <mergeCell ref="M31:N31"/>
    <mergeCell ref="O31:Q31"/>
    <mergeCell ref="R31:T31"/>
    <mergeCell ref="U31:V31"/>
    <mergeCell ref="W31:Y31"/>
    <mergeCell ref="Z30:AB30"/>
    <mergeCell ref="AC30:AD30"/>
    <mergeCell ref="AE30:AG30"/>
    <mergeCell ref="AH30:AJ30"/>
    <mergeCell ref="AK30:AL30"/>
    <mergeCell ref="AM30:AO30"/>
    <mergeCell ref="AP31:AR31"/>
    <mergeCell ref="AS31:AT31"/>
    <mergeCell ref="AU31:AW31"/>
    <mergeCell ref="AX31:AZ31"/>
    <mergeCell ref="A32:L32"/>
    <mergeCell ref="M32:N32"/>
    <mergeCell ref="O32:Q32"/>
    <mergeCell ref="R32:T32"/>
    <mergeCell ref="U32:V32"/>
    <mergeCell ref="W32:Y32"/>
    <mergeCell ref="Z31:AB31"/>
    <mergeCell ref="AC31:AD31"/>
    <mergeCell ref="AE31:AG31"/>
    <mergeCell ref="AH31:AJ31"/>
    <mergeCell ref="AK31:AL31"/>
    <mergeCell ref="AM31:AO31"/>
    <mergeCell ref="AP32:AR32"/>
    <mergeCell ref="AS32:AT32"/>
    <mergeCell ref="AU32:AW32"/>
    <mergeCell ref="AX32:AZ32"/>
    <mergeCell ref="A33:D33"/>
    <mergeCell ref="E33:AZ33"/>
    <mergeCell ref="Z32:AB32"/>
    <mergeCell ref="AC32:AD32"/>
    <mergeCell ref="AE32:AG32"/>
    <mergeCell ref="AH32:AJ32"/>
    <mergeCell ref="AK32:AL32"/>
    <mergeCell ref="AM32:AO32"/>
    <mergeCell ref="AP34:AR34"/>
    <mergeCell ref="AS34:AT34"/>
    <mergeCell ref="AU34:AW34"/>
    <mergeCell ref="AX34:AZ34"/>
    <mergeCell ref="A35:D35"/>
    <mergeCell ref="M35:N35"/>
    <mergeCell ref="O35:Q35"/>
    <mergeCell ref="R35:T35"/>
    <mergeCell ref="U35:V35"/>
    <mergeCell ref="W35:Y35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AP35:AR35"/>
    <mergeCell ref="AS35:AT35"/>
    <mergeCell ref="AU35:AW35"/>
    <mergeCell ref="AX35:AZ35"/>
    <mergeCell ref="A36:D36"/>
    <mergeCell ref="M36:N36"/>
    <mergeCell ref="O36:Q36"/>
    <mergeCell ref="R36:T36"/>
    <mergeCell ref="U36:V36"/>
    <mergeCell ref="W36:Y36"/>
    <mergeCell ref="Z35:AB35"/>
    <mergeCell ref="AC35:AD35"/>
    <mergeCell ref="AE35:AG35"/>
    <mergeCell ref="AH35:AJ35"/>
    <mergeCell ref="AK35:AL35"/>
    <mergeCell ref="AM35:AO35"/>
    <mergeCell ref="AP36:AR36"/>
    <mergeCell ref="AS36:AT36"/>
    <mergeCell ref="AU36:AW36"/>
    <mergeCell ref="AX36:AZ36"/>
    <mergeCell ref="A37:D37"/>
    <mergeCell ref="M37:N37"/>
    <mergeCell ref="O37:Q37"/>
    <mergeCell ref="R37:T37"/>
    <mergeCell ref="U37:V37"/>
    <mergeCell ref="W37:Y37"/>
    <mergeCell ref="Z36:AB36"/>
    <mergeCell ref="AC36:AD36"/>
    <mergeCell ref="AE36:AG36"/>
    <mergeCell ref="AH36:AJ36"/>
    <mergeCell ref="AK36:AL36"/>
    <mergeCell ref="AM36:AO36"/>
    <mergeCell ref="AP37:AR37"/>
    <mergeCell ref="AS37:AT37"/>
    <mergeCell ref="AU37:AW37"/>
    <mergeCell ref="AX37:AZ37"/>
    <mergeCell ref="A38:D38"/>
    <mergeCell ref="M38:N38"/>
    <mergeCell ref="O38:Q38"/>
    <mergeCell ref="R38:T38"/>
    <mergeCell ref="U38:V38"/>
    <mergeCell ref="W38:Y38"/>
    <mergeCell ref="Z37:AB37"/>
    <mergeCell ref="AC37:AD37"/>
    <mergeCell ref="AE37:AG37"/>
    <mergeCell ref="AH37:AJ37"/>
    <mergeCell ref="AK37:AL37"/>
    <mergeCell ref="AM37:AO37"/>
    <mergeCell ref="AP38:AR38"/>
    <mergeCell ref="AS38:AT38"/>
    <mergeCell ref="AU38:AW38"/>
    <mergeCell ref="AX38:AZ38"/>
    <mergeCell ref="A39:D39"/>
    <mergeCell ref="M39:N39"/>
    <mergeCell ref="O39:Q39"/>
    <mergeCell ref="R39:T39"/>
    <mergeCell ref="U39:V39"/>
    <mergeCell ref="W39:Y39"/>
    <mergeCell ref="Z38:AB38"/>
    <mergeCell ref="AC38:AD38"/>
    <mergeCell ref="AE38:AG38"/>
    <mergeCell ref="AH38:AJ38"/>
    <mergeCell ref="AK38:AL38"/>
    <mergeCell ref="AM38:AO38"/>
    <mergeCell ref="AP39:AR39"/>
    <mergeCell ref="AS39:AT39"/>
    <mergeCell ref="AU39:AW39"/>
    <mergeCell ref="AX39:AZ39"/>
    <mergeCell ref="A40:D40"/>
    <mergeCell ref="M40:N40"/>
    <mergeCell ref="O40:Q40"/>
    <mergeCell ref="R40:T40"/>
    <mergeCell ref="U40:V40"/>
    <mergeCell ref="W40:Y40"/>
    <mergeCell ref="Z39:AB39"/>
    <mergeCell ref="AC39:AD39"/>
    <mergeCell ref="AE39:AG39"/>
    <mergeCell ref="AH39:AJ39"/>
    <mergeCell ref="AK39:AL39"/>
    <mergeCell ref="AM39:AO39"/>
    <mergeCell ref="AP40:AR40"/>
    <mergeCell ref="AS40:AT40"/>
    <mergeCell ref="AU40:AW40"/>
    <mergeCell ref="AX40:AZ40"/>
    <mergeCell ref="A41:D41"/>
    <mergeCell ref="M41:N41"/>
    <mergeCell ref="O41:Q41"/>
    <mergeCell ref="R41:T41"/>
    <mergeCell ref="U41:V41"/>
    <mergeCell ref="W41:Y41"/>
    <mergeCell ref="Z40:AB40"/>
    <mergeCell ref="AC40:AD40"/>
    <mergeCell ref="AE40:AG40"/>
    <mergeCell ref="AH40:AJ40"/>
    <mergeCell ref="AK40:AL40"/>
    <mergeCell ref="AM40:AO40"/>
    <mergeCell ref="AP41:AR41"/>
    <mergeCell ref="AS41:AT41"/>
    <mergeCell ref="AU41:AW41"/>
    <mergeCell ref="AX41:AZ41"/>
    <mergeCell ref="A42:L42"/>
    <mergeCell ref="M42:N42"/>
    <mergeCell ref="O42:Q42"/>
    <mergeCell ref="R42:T42"/>
    <mergeCell ref="U42:V42"/>
    <mergeCell ref="W42:Y42"/>
    <mergeCell ref="Z41:AB41"/>
    <mergeCell ref="AC41:AD41"/>
    <mergeCell ref="AE41:AG41"/>
    <mergeCell ref="AH41:AJ41"/>
    <mergeCell ref="AK41:AL41"/>
    <mergeCell ref="AM41:AO41"/>
    <mergeCell ref="AP42:AR42"/>
    <mergeCell ref="AS42:AT42"/>
    <mergeCell ref="AU42:AW42"/>
    <mergeCell ref="AX42:AZ42"/>
    <mergeCell ref="A43:L43"/>
    <mergeCell ref="M43:N43"/>
    <mergeCell ref="O43:Q43"/>
    <mergeCell ref="R43:T43"/>
    <mergeCell ref="U43:V43"/>
    <mergeCell ref="W43:Y43"/>
    <mergeCell ref="Z42:AB42"/>
    <mergeCell ref="AC42:AD42"/>
    <mergeCell ref="AE42:AG42"/>
    <mergeCell ref="AH42:AJ42"/>
    <mergeCell ref="AK42:AL42"/>
    <mergeCell ref="AM42:AO42"/>
    <mergeCell ref="AS45:AZ45"/>
    <mergeCell ref="AP43:AR43"/>
    <mergeCell ref="AS43:AT43"/>
    <mergeCell ref="AU43:AW43"/>
    <mergeCell ref="AX43:AZ43"/>
    <mergeCell ref="A44:AR44"/>
    <mergeCell ref="A45:L45"/>
    <mergeCell ref="M45:T45"/>
    <mergeCell ref="U45:AB45"/>
    <mergeCell ref="AC45:AJ45"/>
    <mergeCell ref="AK45:AR45"/>
    <mergeCell ref="Z43:AB43"/>
    <mergeCell ref="AC43:AD43"/>
    <mergeCell ref="AE43:AG43"/>
    <mergeCell ref="AH43:AJ43"/>
    <mergeCell ref="AK43:AL43"/>
    <mergeCell ref="AM43:AO43"/>
  </mergeCells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7"/>
  <sheetViews>
    <sheetView workbookViewId="0">
      <pane ySplit="3" topLeftCell="A4" activePane="bottomLeft" state="frozenSplit"/>
      <selection pane="bottomLeft" activeCell="T84" sqref="T84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373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40</v>
      </c>
      <c r="C6" s="16">
        <v>6.8999998271465302E-2</v>
      </c>
      <c r="D6" s="1">
        <v>0.54000002145767212</v>
      </c>
      <c r="E6" s="33">
        <v>110</v>
      </c>
      <c r="F6" s="34"/>
      <c r="G6" s="35" t="s">
        <v>14</v>
      </c>
      <c r="H6" s="35"/>
      <c r="I6" s="36">
        <v>0.18700000643730164</v>
      </c>
      <c r="J6" s="36"/>
      <c r="K6" s="36">
        <v>10.029999732971191</v>
      </c>
      <c r="L6" s="37"/>
      <c r="M6" s="208">
        <f>IF(OR(M21=0,O6=0),0,ABS(1000*O6/(SQRT(3)*M21*COS(ATAN(Q6/O6)))))</f>
        <v>17.308869251294315</v>
      </c>
      <c r="N6" s="207"/>
      <c r="O6" s="40">
        <f>M16</f>
        <v>2.950211872850399</v>
      </c>
      <c r="P6" s="40"/>
      <c r="Q6" s="40">
        <f>R16</f>
        <v>2.0059978400521086</v>
      </c>
      <c r="R6" s="40"/>
      <c r="S6" s="41">
        <f>IF(O6=0,0,COS(ATAN(Q6/O6)))</f>
        <v>0.82694556117255824</v>
      </c>
      <c r="T6" s="42"/>
      <c r="U6" s="206">
        <f>IF(OR(U21=0,W6=0),0,ABS(1000*W6/(SQRT(3)*U21*COS(ATAN(Y6/W6)))))</f>
        <v>27.675376576219175</v>
      </c>
      <c r="V6" s="207"/>
      <c r="W6" s="40">
        <f>U16</f>
        <v>4.3921507462916836</v>
      </c>
      <c r="X6" s="40"/>
      <c r="Y6" s="40">
        <f>Z16</f>
        <v>3.4875943154709321</v>
      </c>
      <c r="Z6" s="40"/>
      <c r="AA6" s="41">
        <f>IF(W6=0,0,COS(ATAN(Y6/W6)))</f>
        <v>0.78313603754666716</v>
      </c>
      <c r="AB6" s="42"/>
      <c r="AC6" s="206">
        <f>IF(OR(AC21=0,AE6=0),0,ABS(1000*AE6/(SQRT(3)*AC21*COS(ATAN(AG6/AE6)))))</f>
        <v>25.591860674832219</v>
      </c>
      <c r="AD6" s="207"/>
      <c r="AE6" s="40">
        <f>AC16</f>
        <v>4.3917266302433777</v>
      </c>
      <c r="AF6" s="40"/>
      <c r="AG6" s="40">
        <f>AH16</f>
        <v>2.7584950703798103</v>
      </c>
      <c r="AH6" s="40"/>
      <c r="AI6" s="41">
        <f>IF(AE6=0,0,COS(ATAN(AG6/AE6)))</f>
        <v>0.84681188969866061</v>
      </c>
      <c r="AJ6" s="42"/>
      <c r="AK6" s="206">
        <f>IF(OR(AK21=0,AM6=0),0,ABS(1000*AM6/(SQRT(3)*AK21*COS(ATAN(AO6/AM6)))))</f>
        <v>30.588105310167247</v>
      </c>
      <c r="AL6" s="207"/>
      <c r="AM6" s="40">
        <f>AK16</f>
        <v>5.1129381802921632</v>
      </c>
      <c r="AN6" s="40"/>
      <c r="AO6" s="40">
        <f>AP16</f>
        <v>3.5044928543378449</v>
      </c>
      <c r="AP6" s="40"/>
      <c r="AQ6" s="41">
        <f>IF(AM6=0,0,COS(ATAN(AO6/AM6)))</f>
        <v>0.82484334720611829</v>
      </c>
      <c r="AR6" s="42"/>
      <c r="AS6" s="206">
        <f>IF(OR(AS21=0,AU6=0),0,ABS(1000*AU6/(SQRT(3)*AS21*COS(ATAN(AW6/AU6)))))</f>
        <v>25.374980499621774</v>
      </c>
      <c r="AT6" s="207"/>
      <c r="AU6" s="40">
        <f>AS16</f>
        <v>4.3917266302433777</v>
      </c>
      <c r="AV6" s="40"/>
      <c r="AW6" s="40">
        <f>AX16</f>
        <v>2.7584950703798103</v>
      </c>
      <c r="AX6" s="40"/>
      <c r="AY6" s="41">
        <f>IF(AU6=0,0,COS(ATAN(AW6/AU6)))</f>
        <v>0.84681188969866061</v>
      </c>
      <c r="AZ6" s="42"/>
    </row>
    <row r="7" spans="1:52" x14ac:dyDescent="0.2">
      <c r="A7" s="49"/>
      <c r="B7" s="50"/>
      <c r="C7" s="50"/>
      <c r="D7" s="51"/>
      <c r="E7" s="54">
        <v>6</v>
      </c>
      <c r="F7" s="55"/>
      <c r="G7" s="56" t="s">
        <v>14</v>
      </c>
      <c r="H7" s="56"/>
      <c r="I7" s="57">
        <f>I6</f>
        <v>0.18700000643730164</v>
      </c>
      <c r="J7" s="57"/>
      <c r="K7" s="57">
        <f>K6</f>
        <v>10.029999732971191</v>
      </c>
      <c r="L7" s="58"/>
      <c r="M7" s="203">
        <f>IF(OR(M23=0,O7=0),0,ABS(1000*O7/(SQRT(3)*M23*COS(ATAN(Q7/O7)))))</f>
        <v>286.00493539243922</v>
      </c>
      <c r="N7" s="199"/>
      <c r="O7" s="200">
        <v>2.880000114440918</v>
      </c>
      <c r="P7" s="200"/>
      <c r="Q7" s="200">
        <v>1.440000057220459</v>
      </c>
      <c r="R7" s="200"/>
      <c r="S7" s="201">
        <f>IF(O7=0,0,COS(ATAN(Q7/O7)))</f>
        <v>0.89442719099991586</v>
      </c>
      <c r="T7" s="202"/>
      <c r="U7" s="198">
        <f>IF(OR(U23=0,W7=0),0,ABS(1000*W7/(SQRT(3)*U23*COS(ATAN(Y7/W7)))))</f>
        <v>468.37486151209498</v>
      </c>
      <c r="V7" s="199"/>
      <c r="W7" s="200">
        <v>4.320000171661377</v>
      </c>
      <c r="X7" s="200"/>
      <c r="Y7" s="200">
        <v>2.880000114440918</v>
      </c>
      <c r="Z7" s="200"/>
      <c r="AA7" s="201">
        <f>IF(W7=0,0,COS(ATAN(Y7/W7)))</f>
        <v>0.83205029433784372</v>
      </c>
      <c r="AB7" s="202"/>
      <c r="AC7" s="198">
        <f>IF(OR(AC23=0,AE7=0),0,ABS(1000*AE7/(SQRT(3)*AC23*COS(ATAN(AG7/AE7)))))</f>
        <v>435.71063726932476</v>
      </c>
      <c r="AD7" s="199"/>
      <c r="AE7" s="200">
        <v>4.320000171661377</v>
      </c>
      <c r="AF7" s="200"/>
      <c r="AG7" s="200">
        <v>2.1600000858306885</v>
      </c>
      <c r="AH7" s="200"/>
      <c r="AI7" s="201">
        <f>IF(AE7=0,0,COS(ATAN(AG7/AE7)))</f>
        <v>0.89442719099991586</v>
      </c>
      <c r="AJ7" s="202"/>
      <c r="AK7" s="198">
        <f>IF(OR(AK23=0,AM7=0),0,ABS(1000*AM7/(SQRT(3)*AK23*COS(ATAN(AO7/AM7)))))</f>
        <v>523.65899597239695</v>
      </c>
      <c r="AL7" s="199"/>
      <c r="AM7" s="200">
        <v>5.0399999618530273</v>
      </c>
      <c r="AN7" s="200"/>
      <c r="AO7" s="200">
        <v>2.880000114440918</v>
      </c>
      <c r="AP7" s="200"/>
      <c r="AQ7" s="201">
        <f>IF(AM7=0,0,COS(ATAN(AO7/AM7)))</f>
        <v>0.86824313201431025</v>
      </c>
      <c r="AR7" s="202"/>
      <c r="AS7" s="198">
        <f>IF(OR(AS23=0,AU7=0),0,ABS(1000*AU7/(SQRT(3)*AS23*COS(ATAN(AW7/AU7)))))</f>
        <v>435.71063726932476</v>
      </c>
      <c r="AT7" s="199"/>
      <c r="AU7" s="200">
        <v>4.320000171661377</v>
      </c>
      <c r="AV7" s="200"/>
      <c r="AW7" s="200">
        <v>2.1600000858306885</v>
      </c>
      <c r="AX7" s="200"/>
      <c r="AY7" s="201">
        <f>IF(AU7=0,0,COS(ATAN(AW7/AU7)))</f>
        <v>0.89442719099991586</v>
      </c>
      <c r="AZ7" s="202"/>
    </row>
    <row r="8" spans="1:52" ht="15.75" customHeight="1" thickBot="1" x14ac:dyDescent="0.25">
      <c r="A8" s="52"/>
      <c r="B8" s="53"/>
      <c r="C8" s="53"/>
      <c r="D8" s="53"/>
      <c r="E8" s="60" t="s">
        <v>15</v>
      </c>
      <c r="F8" s="61"/>
      <c r="G8" s="61"/>
      <c r="H8" s="61"/>
      <c r="I8" s="61"/>
      <c r="J8" s="61"/>
      <c r="K8" s="61"/>
      <c r="L8" s="62"/>
      <c r="M8" s="61">
        <v>5</v>
      </c>
      <c r="N8" s="61"/>
      <c r="O8" s="61"/>
      <c r="P8" s="63" t="s">
        <v>16</v>
      </c>
      <c r="Q8" s="63"/>
      <c r="R8" s="64"/>
      <c r="S8" s="64"/>
      <c r="T8" s="65"/>
      <c r="U8" s="60">
        <v>5</v>
      </c>
      <c r="V8" s="61"/>
      <c r="W8" s="61"/>
      <c r="X8" s="63" t="s">
        <v>16</v>
      </c>
      <c r="Y8" s="63"/>
      <c r="Z8" s="64"/>
      <c r="AA8" s="64"/>
      <c r="AB8" s="65"/>
      <c r="AC8" s="60">
        <v>5</v>
      </c>
      <c r="AD8" s="61"/>
      <c r="AE8" s="61"/>
      <c r="AF8" s="63" t="s">
        <v>16</v>
      </c>
      <c r="AG8" s="63"/>
      <c r="AH8" s="64"/>
      <c r="AI8" s="64"/>
      <c r="AJ8" s="65"/>
      <c r="AK8" s="60">
        <v>5</v>
      </c>
      <c r="AL8" s="61"/>
      <c r="AM8" s="61"/>
      <c r="AN8" s="63" t="s">
        <v>16</v>
      </c>
      <c r="AO8" s="63"/>
      <c r="AP8" s="64"/>
      <c r="AQ8" s="64"/>
      <c r="AR8" s="65"/>
      <c r="AS8" s="60">
        <v>5</v>
      </c>
      <c r="AT8" s="61"/>
      <c r="AU8" s="61"/>
      <c r="AV8" s="63" t="s">
        <v>16</v>
      </c>
      <c r="AW8" s="63"/>
      <c r="AX8" s="64"/>
      <c r="AY8" s="64"/>
      <c r="AZ8" s="65"/>
    </row>
    <row r="9" spans="1:52" x14ac:dyDescent="0.2">
      <c r="A9" s="15" t="s">
        <v>17</v>
      </c>
      <c r="B9" s="18">
        <v>63</v>
      </c>
      <c r="C9" s="16">
        <v>0.10499999672174454</v>
      </c>
      <c r="D9" s="1">
        <v>0.71799999475479126</v>
      </c>
      <c r="E9" s="33">
        <v>110</v>
      </c>
      <c r="F9" s="34"/>
      <c r="G9" s="35" t="s">
        <v>18</v>
      </c>
      <c r="H9" s="35"/>
      <c r="I9" s="36">
        <v>0.25999999046325684</v>
      </c>
      <c r="J9" s="36"/>
      <c r="K9" s="36">
        <v>10.869999885559082</v>
      </c>
      <c r="L9" s="37"/>
      <c r="M9" s="208">
        <f>IF(OR(M22=0,O9=0),0,ABS(1000*O9/(SQRT(3)*M22*COS(ATAN(Q9/O9)))))</f>
        <v>11.324680413334105</v>
      </c>
      <c r="N9" s="207"/>
      <c r="O9" s="40">
        <f>M17</f>
        <v>0.82516982125760752</v>
      </c>
      <c r="P9" s="40"/>
      <c r="Q9" s="40">
        <f>R17</f>
        <v>2.1624722808550154</v>
      </c>
      <c r="R9" s="40"/>
      <c r="S9" s="41">
        <f>IF(O9=0,0,COS(ATAN(Q9/O9)))</f>
        <v>0.35651248771162958</v>
      </c>
      <c r="T9" s="42"/>
      <c r="U9" s="206">
        <f>IF(OR(U22=0,W9=0),0,ABS(1000*W9/(SQRT(3)*U22*COS(ATAN(Y9/W9)))))</f>
        <v>23.447872917587237</v>
      </c>
      <c r="V9" s="207"/>
      <c r="W9" s="40">
        <f>U17</f>
        <v>3.7061545135361689</v>
      </c>
      <c r="X9" s="40"/>
      <c r="Y9" s="40">
        <f>Z17</f>
        <v>2.9084112340060426</v>
      </c>
      <c r="Z9" s="40"/>
      <c r="AA9" s="41">
        <f>IF(W9=0,0,COS(ATAN(Y9/W9)))</f>
        <v>0.78668605771394395</v>
      </c>
      <c r="AB9" s="42"/>
      <c r="AC9" s="206">
        <f>IF(OR(AC22=0,AE9=0),0,ABS(1000*AE9/(SQRT(3)*AC22*COS(ATAN(AG9/AE9)))))</f>
        <v>23.447872917587237</v>
      </c>
      <c r="AD9" s="207"/>
      <c r="AE9" s="40">
        <f>AC17</f>
        <v>3.7061545135361689</v>
      </c>
      <c r="AF9" s="40"/>
      <c r="AG9" s="40">
        <f>AH17</f>
        <v>2.9084112340060426</v>
      </c>
      <c r="AH9" s="40"/>
      <c r="AI9" s="41">
        <f>IF(AE9=0,0,COS(ATAN(AG9/AE9)))</f>
        <v>0.78668605771394395</v>
      </c>
      <c r="AJ9" s="42"/>
      <c r="AK9" s="206">
        <f>IF(OR(AK22=0,AM9=0),0,ABS(1000*AM9/(SQRT(3)*AK22*COS(ATAN(AO9/AM9)))))</f>
        <v>18.387733434287952</v>
      </c>
      <c r="AL9" s="207"/>
      <c r="AM9" s="40">
        <f>AK17</f>
        <v>2.9856792948651965</v>
      </c>
      <c r="AN9" s="40"/>
      <c r="AO9" s="40">
        <f>AP17</f>
        <v>2.1758889674943105</v>
      </c>
      <c r="AP9" s="40"/>
      <c r="AQ9" s="41">
        <f>IF(AM9=0,0,COS(ATAN(AO9/AM9)))</f>
        <v>0.80815811950291983</v>
      </c>
      <c r="AR9" s="42"/>
      <c r="AS9" s="206">
        <f>IF(OR(AS22=0,AU9=0),0,ABS(1000*AU9/(SQRT(3)*AS22*COS(ATAN(AW9/AU9)))))</f>
        <v>15.612344593564265</v>
      </c>
      <c r="AT9" s="207"/>
      <c r="AU9" s="40">
        <f>AS17</f>
        <v>2.2654415519590798</v>
      </c>
      <c r="AV9" s="40"/>
      <c r="AW9" s="40">
        <f>AX17</f>
        <v>2.1696278470626393</v>
      </c>
      <c r="AX9" s="40"/>
      <c r="AY9" s="41">
        <f>IF(AU9=0,0,COS(ATAN(AW9/AU9)))</f>
        <v>0.72221435593769912</v>
      </c>
      <c r="AZ9" s="42"/>
    </row>
    <row r="10" spans="1:52" x14ac:dyDescent="0.2">
      <c r="A10" s="49"/>
      <c r="B10" s="50"/>
      <c r="C10" s="50"/>
      <c r="D10" s="51"/>
      <c r="E10" s="54">
        <v>6</v>
      </c>
      <c r="F10" s="55"/>
      <c r="G10" s="56" t="s">
        <v>18</v>
      </c>
      <c r="H10" s="56"/>
      <c r="I10" s="57">
        <f>I9</f>
        <v>0.25999999046325684</v>
      </c>
      <c r="J10" s="57"/>
      <c r="K10" s="57">
        <f>K9</f>
        <v>10.869999885559082</v>
      </c>
      <c r="L10" s="58"/>
      <c r="M10" s="203">
        <f>IF(OR(M24=0,O10=0),0,ABS(1000*O10/(SQRT(3)*M24*COS(ATAN(Q10/O10)))))</f>
        <v>143.00246769621961</v>
      </c>
      <c r="N10" s="199"/>
      <c r="O10" s="200">
        <v>0.72000002861022949</v>
      </c>
      <c r="P10" s="200"/>
      <c r="Q10" s="200">
        <v>1.440000057220459</v>
      </c>
      <c r="R10" s="200"/>
      <c r="S10" s="201">
        <f>IF(O10=0,0,COS(ATAN(Q10/O10)))</f>
        <v>0.44721359549995804</v>
      </c>
      <c r="T10" s="202"/>
      <c r="U10" s="198">
        <f>IF(OR(U24=0,W10=0),0,ABS(1000*W10/(SQRT(3)*U24*COS(ATAN(Y10/W10)))))</f>
        <v>378.73142615154006</v>
      </c>
      <c r="V10" s="199"/>
      <c r="W10" s="200">
        <v>3.5999999046325684</v>
      </c>
      <c r="X10" s="200"/>
      <c r="Y10" s="200">
        <v>2.1600000858306885</v>
      </c>
      <c r="Z10" s="200"/>
      <c r="AA10" s="201">
        <f>IF(W10=0,0,COS(ATAN(Y10/W10)))</f>
        <v>0.85749291068002564</v>
      </c>
      <c r="AB10" s="202"/>
      <c r="AC10" s="198">
        <f>IF(OR(AC24=0,AE10=0),0,ABS(1000*AE10/(SQRT(3)*AC24*COS(ATAN(AG10/AE10)))))</f>
        <v>378.73142615154006</v>
      </c>
      <c r="AD10" s="199"/>
      <c r="AE10" s="200">
        <v>3.5999999046325684</v>
      </c>
      <c r="AF10" s="200"/>
      <c r="AG10" s="200">
        <v>2.1600000858306885</v>
      </c>
      <c r="AH10" s="200"/>
      <c r="AI10" s="201">
        <f>IF(AE10=0,0,COS(ATAN(AG10/AE10)))</f>
        <v>0.85749291068002564</v>
      </c>
      <c r="AJ10" s="202"/>
      <c r="AK10" s="198">
        <f>IF(OR(AK24=0,AM10=0),0,ABS(1000*AM10/(SQRT(3)*AK24*COS(ATAN(AO10/AM10)))))</f>
        <v>289.56885637982941</v>
      </c>
      <c r="AL10" s="199"/>
      <c r="AM10" s="200">
        <v>2.880000114440918</v>
      </c>
      <c r="AN10" s="200"/>
      <c r="AO10" s="200">
        <v>1.440000057220459</v>
      </c>
      <c r="AP10" s="200"/>
      <c r="AQ10" s="201">
        <f>IF(AM10=0,0,COS(ATAN(AO10/AM10)))</f>
        <v>0.89442719099991586</v>
      </c>
      <c r="AR10" s="202"/>
      <c r="AS10" s="198">
        <f>IF(OR(AS24=0,AU10=0),0,ABS(1000*AU10/(SQRT(3)*AS24*COS(ATAN(AW10/AU10)))))</f>
        <v>230.58455064193194</v>
      </c>
      <c r="AT10" s="199"/>
      <c r="AU10" s="200">
        <v>2.1600000858306885</v>
      </c>
      <c r="AV10" s="200"/>
      <c r="AW10" s="200">
        <v>1.440000057220459</v>
      </c>
      <c r="AX10" s="200"/>
      <c r="AY10" s="201">
        <f>IF(AU10=0,0,COS(ATAN(AW10/AU10)))</f>
        <v>0.83205029433784372</v>
      </c>
      <c r="AZ10" s="202"/>
    </row>
    <row r="11" spans="1:52" ht="15.75" customHeight="1" thickBot="1" x14ac:dyDescent="0.25">
      <c r="A11" s="52"/>
      <c r="B11" s="53"/>
      <c r="C11" s="53"/>
      <c r="D11" s="53"/>
      <c r="E11" s="60" t="s">
        <v>15</v>
      </c>
      <c r="F11" s="61"/>
      <c r="G11" s="61"/>
      <c r="H11" s="61"/>
      <c r="I11" s="61"/>
      <c r="J11" s="61"/>
      <c r="K11" s="61"/>
      <c r="L11" s="62"/>
      <c r="M11" s="61">
        <v>3</v>
      </c>
      <c r="N11" s="61"/>
      <c r="O11" s="61"/>
      <c r="P11" s="63" t="s">
        <v>16</v>
      </c>
      <c r="Q11" s="63"/>
      <c r="R11" s="64"/>
      <c r="S11" s="64"/>
      <c r="T11" s="65"/>
      <c r="U11" s="60">
        <v>3</v>
      </c>
      <c r="V11" s="61"/>
      <c r="W11" s="61"/>
      <c r="X11" s="63" t="s">
        <v>16</v>
      </c>
      <c r="Y11" s="63"/>
      <c r="Z11" s="64"/>
      <c r="AA11" s="64"/>
      <c r="AB11" s="65"/>
      <c r="AC11" s="60">
        <v>3</v>
      </c>
      <c r="AD11" s="61"/>
      <c r="AE11" s="61"/>
      <c r="AF11" s="63" t="s">
        <v>16</v>
      </c>
      <c r="AG11" s="63"/>
      <c r="AH11" s="64"/>
      <c r="AI11" s="64"/>
      <c r="AJ11" s="65"/>
      <c r="AK11" s="60">
        <v>3</v>
      </c>
      <c r="AL11" s="61"/>
      <c r="AM11" s="61"/>
      <c r="AN11" s="63" t="s">
        <v>16</v>
      </c>
      <c r="AO11" s="63"/>
      <c r="AP11" s="64"/>
      <c r="AQ11" s="64"/>
      <c r="AR11" s="65"/>
      <c r="AS11" s="60">
        <v>3</v>
      </c>
      <c r="AT11" s="61"/>
      <c r="AU11" s="61"/>
      <c r="AV11" s="63" t="s">
        <v>16</v>
      </c>
      <c r="AW11" s="63"/>
      <c r="AX11" s="64"/>
      <c r="AY11" s="64"/>
      <c r="AZ11" s="65"/>
    </row>
    <row r="12" spans="1:52" x14ac:dyDescent="0.2">
      <c r="A12" s="66" t="s">
        <v>19</v>
      </c>
      <c r="B12" s="67"/>
      <c r="C12" s="67"/>
      <c r="D12" s="67"/>
      <c r="E12" s="70" t="s">
        <v>47</v>
      </c>
      <c r="F12" s="35"/>
      <c r="G12" s="35"/>
      <c r="H12" s="35"/>
      <c r="I12" s="35"/>
      <c r="J12" s="35"/>
      <c r="K12" s="35"/>
      <c r="L12" s="71"/>
      <c r="M12" s="72">
        <f>SUM(M6,M9)</f>
        <v>28.633549664628418</v>
      </c>
      <c r="N12" s="73"/>
      <c r="O12" s="74">
        <f>SUM(O6,O9)</f>
        <v>3.7753816941080065</v>
      </c>
      <c r="P12" s="73"/>
      <c r="Q12" s="74">
        <f>SUM(Q6,Q9)</f>
        <v>4.1684701209071235</v>
      </c>
      <c r="R12" s="73"/>
      <c r="S12" s="73"/>
      <c r="T12" s="75"/>
      <c r="U12" s="76">
        <f>SUM(U6,U9)</f>
        <v>51.123249493806412</v>
      </c>
      <c r="V12" s="73"/>
      <c r="W12" s="74">
        <f>SUM(W6,W9)</f>
        <v>8.0983052598278533</v>
      </c>
      <c r="X12" s="73"/>
      <c r="Y12" s="74">
        <f>SUM(Y6,Y9)</f>
        <v>6.3960055494769747</v>
      </c>
      <c r="Z12" s="73"/>
      <c r="AA12" s="73"/>
      <c r="AB12" s="75"/>
      <c r="AC12" s="76">
        <f>SUM(AC6,AC9)</f>
        <v>49.039733592419452</v>
      </c>
      <c r="AD12" s="73"/>
      <c r="AE12" s="74">
        <f>SUM(AE6,AE9)</f>
        <v>8.0978811437795457</v>
      </c>
      <c r="AF12" s="73"/>
      <c r="AG12" s="74">
        <f>SUM(AG6,AG9)</f>
        <v>5.6669063043858525</v>
      </c>
      <c r="AH12" s="73"/>
      <c r="AI12" s="73"/>
      <c r="AJ12" s="75"/>
      <c r="AK12" s="76">
        <f>SUM(AK6,AK9)</f>
        <v>48.975838744455203</v>
      </c>
      <c r="AL12" s="73"/>
      <c r="AM12" s="74">
        <f>SUM(AM6,AM9)</f>
        <v>8.0986174751573596</v>
      </c>
      <c r="AN12" s="73"/>
      <c r="AO12" s="74">
        <f>SUM(AO6,AO9)</f>
        <v>5.6803818218321549</v>
      </c>
      <c r="AP12" s="73"/>
      <c r="AQ12" s="73"/>
      <c r="AR12" s="75"/>
      <c r="AS12" s="76">
        <f>SUM(AS6,AS9)</f>
        <v>40.987325093186037</v>
      </c>
      <c r="AT12" s="73"/>
      <c r="AU12" s="74">
        <f>SUM(AU6,AU9)</f>
        <v>6.657168182202458</v>
      </c>
      <c r="AV12" s="73"/>
      <c r="AW12" s="74">
        <f>SUM(AW6,AW9)</f>
        <v>4.9281229174424492</v>
      </c>
      <c r="AX12" s="73"/>
      <c r="AY12" s="73"/>
      <c r="AZ12" s="75"/>
    </row>
    <row r="13" spans="1:52" ht="13.5" thickBot="1" x14ac:dyDescent="0.25">
      <c r="A13" s="68"/>
      <c r="B13" s="69"/>
      <c r="C13" s="69"/>
      <c r="D13" s="69"/>
      <c r="E13" s="77" t="s">
        <v>20</v>
      </c>
      <c r="F13" s="78"/>
      <c r="G13" s="78"/>
      <c r="H13" s="78"/>
      <c r="I13" s="78"/>
      <c r="J13" s="78"/>
      <c r="K13" s="78"/>
      <c r="L13" s="79"/>
      <c r="M13" s="80">
        <f>SUM(M7,M10)</f>
        <v>429.00740308865886</v>
      </c>
      <c r="N13" s="81"/>
      <c r="O13" s="82">
        <f>SUM(O7,O10)</f>
        <v>3.6000001430511475</v>
      </c>
      <c r="P13" s="81"/>
      <c r="Q13" s="82">
        <f>SUM(Q7,Q10)</f>
        <v>2.880000114440918</v>
      </c>
      <c r="R13" s="81"/>
      <c r="S13" s="81"/>
      <c r="T13" s="83"/>
      <c r="U13" s="84">
        <f>SUM(U7,U10)</f>
        <v>847.10628766363504</v>
      </c>
      <c r="V13" s="81"/>
      <c r="W13" s="82">
        <f>SUM(W7,W10)</f>
        <v>7.9200000762939453</v>
      </c>
      <c r="X13" s="81"/>
      <c r="Y13" s="82">
        <f>SUM(Y7,Y10)</f>
        <v>5.0400002002716064</v>
      </c>
      <c r="Z13" s="81"/>
      <c r="AA13" s="81"/>
      <c r="AB13" s="83"/>
      <c r="AC13" s="84">
        <f>SUM(AC7,AC10)</f>
        <v>814.44206342086477</v>
      </c>
      <c r="AD13" s="81"/>
      <c r="AE13" s="82">
        <f>SUM(AE7,AE10)</f>
        <v>7.9200000762939453</v>
      </c>
      <c r="AF13" s="81"/>
      <c r="AG13" s="82">
        <f>SUM(AG7,AG10)</f>
        <v>4.320000171661377</v>
      </c>
      <c r="AH13" s="81"/>
      <c r="AI13" s="81"/>
      <c r="AJ13" s="83"/>
      <c r="AK13" s="84">
        <f>SUM(AK7,AK10)</f>
        <v>813.22785235222636</v>
      </c>
      <c r="AL13" s="81"/>
      <c r="AM13" s="82">
        <f>SUM(AM7,AM10)</f>
        <v>7.9200000762939453</v>
      </c>
      <c r="AN13" s="81"/>
      <c r="AO13" s="82">
        <f>SUM(AO7,AO10)</f>
        <v>4.320000171661377</v>
      </c>
      <c r="AP13" s="81"/>
      <c r="AQ13" s="81"/>
      <c r="AR13" s="83"/>
      <c r="AS13" s="84">
        <f>SUM(AS7,AS10)</f>
        <v>666.29518791125668</v>
      </c>
      <c r="AT13" s="81"/>
      <c r="AU13" s="82">
        <f>SUM(AU7,AU10)</f>
        <v>6.4800002574920654</v>
      </c>
      <c r="AV13" s="81"/>
      <c r="AW13" s="82">
        <f>SUM(AW7,AW10)</f>
        <v>3.6000001430511475</v>
      </c>
      <c r="AX13" s="81"/>
      <c r="AY13" s="81"/>
      <c r="AZ13" s="83"/>
    </row>
    <row r="14" spans="1:52" x14ac:dyDescent="0.2">
      <c r="A14" s="66" t="s">
        <v>21</v>
      </c>
      <c r="B14" s="67"/>
      <c r="C14" s="67"/>
      <c r="D14" s="67"/>
      <c r="E14" s="67" t="s">
        <v>22</v>
      </c>
      <c r="F14" s="67"/>
      <c r="G14" s="67"/>
      <c r="H14" s="67"/>
      <c r="I14" s="85" t="s">
        <v>13</v>
      </c>
      <c r="J14" s="86"/>
      <c r="K14" s="86"/>
      <c r="L14" s="87"/>
      <c r="M14" s="88">
        <f>I6*(POWER(O7,2)+POWER(Q7,2))/POWER(B6,2)</f>
        <v>1.2117601380157523E-3</v>
      </c>
      <c r="N14" s="88"/>
      <c r="O14" s="88"/>
      <c r="P14" s="89" t="s">
        <v>23</v>
      </c>
      <c r="Q14" s="89"/>
      <c r="R14" s="90">
        <f>K6*(POWER(O7,2)+POWER(Q7,2))/(100*B6)</f>
        <v>2.5997761373977645E-2</v>
      </c>
      <c r="S14" s="90"/>
      <c r="T14" s="91"/>
      <c r="U14" s="92">
        <f>I6*(POWER(W7,2)+POWER(Y7,2))/POWER(B6,2)</f>
        <v>3.1505763588409556E-3</v>
      </c>
      <c r="V14" s="88"/>
      <c r="W14" s="88"/>
      <c r="X14" s="89" t="s">
        <v>23</v>
      </c>
      <c r="Y14" s="89"/>
      <c r="Z14" s="90">
        <f>K6*(POWER(W7,2)+POWER(Y7,2))/(100*B6)</f>
        <v>6.7594179572341886E-2</v>
      </c>
      <c r="AA14" s="90"/>
      <c r="AB14" s="91"/>
      <c r="AC14" s="92">
        <f>I6*(POWER(AE7,2)+POWER(AG7,2))/POWER(B6,2)</f>
        <v>2.7264603105354428E-3</v>
      </c>
      <c r="AD14" s="88"/>
      <c r="AE14" s="88"/>
      <c r="AF14" s="89" t="s">
        <v>23</v>
      </c>
      <c r="AG14" s="89"/>
      <c r="AH14" s="90">
        <f>K6*(POWER(AE7,2)+POWER(AG7,2))/(100*B6)</f>
        <v>5.8494963091449706E-2</v>
      </c>
      <c r="AI14" s="90"/>
      <c r="AJ14" s="91"/>
      <c r="AK14" s="92">
        <f>I6*(POWER(AM7,2)+POWER(AO7,2))/POWER(B6,2)</f>
        <v>3.9382201676702528E-3</v>
      </c>
      <c r="AL14" s="88"/>
      <c r="AM14" s="88"/>
      <c r="AN14" s="89" t="s">
        <v>23</v>
      </c>
      <c r="AO14" s="89"/>
      <c r="AP14" s="90">
        <f>K6*(POWER(AM7,2)+POWER(AO7,2))/(100*B6)</f>
        <v>8.449271843925478E-2</v>
      </c>
      <c r="AQ14" s="90"/>
      <c r="AR14" s="91"/>
      <c r="AS14" s="92">
        <f>I6*(POWER(AU7,2)+POWER(AW7,2))/POWER(B6,2)</f>
        <v>2.7264603105354428E-3</v>
      </c>
      <c r="AT14" s="88"/>
      <c r="AU14" s="88"/>
      <c r="AV14" s="89" t="s">
        <v>23</v>
      </c>
      <c r="AW14" s="89"/>
      <c r="AX14" s="90">
        <f>K6*(POWER(AU7,2)+POWER(AW7,2))/(100*B6)</f>
        <v>5.8494963091449706E-2</v>
      </c>
      <c r="AY14" s="90"/>
      <c r="AZ14" s="91"/>
    </row>
    <row r="15" spans="1:52" ht="13.5" thickBot="1" x14ac:dyDescent="0.25">
      <c r="A15" s="68"/>
      <c r="B15" s="69"/>
      <c r="C15" s="69"/>
      <c r="D15" s="69"/>
      <c r="E15" s="69"/>
      <c r="F15" s="69"/>
      <c r="G15" s="69"/>
      <c r="H15" s="69"/>
      <c r="I15" s="93" t="s">
        <v>17</v>
      </c>
      <c r="J15" s="63"/>
      <c r="K15" s="63"/>
      <c r="L15" s="94"/>
      <c r="M15" s="95">
        <f>I9*(POWER(O10,2)+POWER(Q10,2))/POWER(B9,2)</f>
        <v>1.6979592563343674E-4</v>
      </c>
      <c r="N15" s="95"/>
      <c r="O15" s="95"/>
      <c r="P15" s="96" t="s">
        <v>23</v>
      </c>
      <c r="Q15" s="96"/>
      <c r="R15" s="97">
        <f>K9*(POWER(O10,2)+POWER(Q10,2))/(100*B9)</f>
        <v>4.4722288797651054E-3</v>
      </c>
      <c r="S15" s="97"/>
      <c r="T15" s="98"/>
      <c r="U15" s="99">
        <f>I9*(POWER(W10,2)+POWER(Y10,2))/POWER(B9,2)</f>
        <v>1.1546121818559799E-3</v>
      </c>
      <c r="V15" s="95"/>
      <c r="W15" s="95"/>
      <c r="X15" s="96" t="s">
        <v>23</v>
      </c>
      <c r="Y15" s="96"/>
      <c r="Z15" s="97">
        <f>K9*(POWER(W10,2)+POWER(Y10,2))/(100*B9)</f>
        <v>3.0411153420562779E-2</v>
      </c>
      <c r="AA15" s="97"/>
      <c r="AB15" s="98"/>
      <c r="AC15" s="99">
        <f>I9*(POWER(AE10,2)+POWER(AG10,2))/POWER(B9,2)</f>
        <v>1.1546121818559799E-3</v>
      </c>
      <c r="AD15" s="95"/>
      <c r="AE15" s="95"/>
      <c r="AF15" s="96" t="s">
        <v>23</v>
      </c>
      <c r="AG15" s="96"/>
      <c r="AH15" s="97">
        <f>K9*(POWER(AE10,2)+POWER(AG10,2))/(100*B9)</f>
        <v>3.0411153420562779E-2</v>
      </c>
      <c r="AI15" s="97"/>
      <c r="AJ15" s="98"/>
      <c r="AK15" s="99">
        <f>I9*(POWER(AM10,2)+POWER(AO10,2))/POWER(B9,2)</f>
        <v>6.7918370253374698E-4</v>
      </c>
      <c r="AL15" s="95"/>
      <c r="AM15" s="95"/>
      <c r="AN15" s="96" t="s">
        <v>23</v>
      </c>
      <c r="AO15" s="96"/>
      <c r="AP15" s="97">
        <f>K9*(POWER(AM10,2)+POWER(AO10,2))/(100*B9)</f>
        <v>1.7888915519060421E-2</v>
      </c>
      <c r="AQ15" s="97"/>
      <c r="AR15" s="98"/>
      <c r="AS15" s="99">
        <f>I9*(POWER(AU10,2)+POWER(AW10,2))/POWER(B9,2)</f>
        <v>4.4146940664693552E-4</v>
      </c>
      <c r="AT15" s="95"/>
      <c r="AU15" s="95"/>
      <c r="AV15" s="96" t="s">
        <v>23</v>
      </c>
      <c r="AW15" s="96"/>
      <c r="AX15" s="97">
        <f>K9*(POWER(AU10,2)+POWER(AW10,2))/(100*B9)</f>
        <v>1.1627795087389273E-2</v>
      </c>
      <c r="AY15" s="97"/>
      <c r="AZ15" s="98"/>
    </row>
    <row r="16" spans="1:52" x14ac:dyDescent="0.2">
      <c r="A16" s="100" t="s">
        <v>49</v>
      </c>
      <c r="B16" s="101"/>
      <c r="C16" s="101"/>
      <c r="D16" s="101"/>
      <c r="E16" s="67" t="s">
        <v>24</v>
      </c>
      <c r="F16" s="67"/>
      <c r="G16" s="67"/>
      <c r="H16" s="67"/>
      <c r="I16" s="85" t="s">
        <v>13</v>
      </c>
      <c r="J16" s="86"/>
      <c r="K16" s="86"/>
      <c r="L16" s="87"/>
      <c r="M16" s="107">
        <f>SUM(O7:P7)+C6+M14</f>
        <v>2.950211872850399</v>
      </c>
      <c r="N16" s="107"/>
      <c r="O16" s="107"/>
      <c r="P16" s="108" t="s">
        <v>23</v>
      </c>
      <c r="Q16" s="108"/>
      <c r="R16" s="109">
        <f>SUM(Q7:R7)+D6+R14</f>
        <v>2.0059978400521086</v>
      </c>
      <c r="S16" s="109"/>
      <c r="T16" s="110"/>
      <c r="U16" s="119">
        <f>SUM(W7:X7)+C6+U14</f>
        <v>4.3921507462916836</v>
      </c>
      <c r="V16" s="107"/>
      <c r="W16" s="107"/>
      <c r="X16" s="108" t="s">
        <v>23</v>
      </c>
      <c r="Y16" s="108"/>
      <c r="Z16" s="109">
        <f>SUM(Y7:Z7)+D6+Z14</f>
        <v>3.4875943154709321</v>
      </c>
      <c r="AA16" s="109"/>
      <c r="AB16" s="110"/>
      <c r="AC16" s="119">
        <f>SUM(AE7:AF7)+C6+AC14</f>
        <v>4.3917266302433777</v>
      </c>
      <c r="AD16" s="107"/>
      <c r="AE16" s="107"/>
      <c r="AF16" s="108" t="s">
        <v>23</v>
      </c>
      <c r="AG16" s="108"/>
      <c r="AH16" s="109">
        <f>SUM(AG7:AH7)+D6+AH14</f>
        <v>2.7584950703798103</v>
      </c>
      <c r="AI16" s="109"/>
      <c r="AJ16" s="110"/>
      <c r="AK16" s="119">
        <f>SUM(AM7:AN7)+C6+AK14</f>
        <v>5.1129381802921632</v>
      </c>
      <c r="AL16" s="107"/>
      <c r="AM16" s="107"/>
      <c r="AN16" s="108" t="s">
        <v>23</v>
      </c>
      <c r="AO16" s="108"/>
      <c r="AP16" s="109">
        <f>SUM(AO7:AP7)+D6+AP14</f>
        <v>3.5044928543378449</v>
      </c>
      <c r="AQ16" s="109"/>
      <c r="AR16" s="110"/>
      <c r="AS16" s="119">
        <f>SUM(AU7:AV7)+C6+AS14</f>
        <v>4.3917266302433777</v>
      </c>
      <c r="AT16" s="107"/>
      <c r="AU16" s="107"/>
      <c r="AV16" s="108" t="s">
        <v>23</v>
      </c>
      <c r="AW16" s="108"/>
      <c r="AX16" s="109">
        <f>SUM(AW7:AX7)+D6+AX14</f>
        <v>2.7584950703798103</v>
      </c>
      <c r="AY16" s="109"/>
      <c r="AZ16" s="110"/>
    </row>
    <row r="17" spans="1:52" x14ac:dyDescent="0.2">
      <c r="A17" s="102"/>
      <c r="B17" s="103"/>
      <c r="C17" s="103"/>
      <c r="D17" s="103"/>
      <c r="E17" s="106"/>
      <c r="F17" s="106"/>
      <c r="G17" s="106"/>
      <c r="H17" s="106"/>
      <c r="I17" s="111" t="s">
        <v>17</v>
      </c>
      <c r="J17" s="112"/>
      <c r="K17" s="112"/>
      <c r="L17" s="113"/>
      <c r="M17" s="114">
        <f>SUM(O10:P10)+C9+M15</f>
        <v>0.82516982125760752</v>
      </c>
      <c r="N17" s="114"/>
      <c r="O17" s="114"/>
      <c r="P17" s="115" t="s">
        <v>23</v>
      </c>
      <c r="Q17" s="115"/>
      <c r="R17" s="116">
        <f>SUM(Q10:R10)+D9+R15</f>
        <v>2.1624722808550154</v>
      </c>
      <c r="S17" s="116"/>
      <c r="T17" s="117"/>
      <c r="U17" s="118">
        <f>SUM(W10:X10)+C9+U15</f>
        <v>3.7061545135361689</v>
      </c>
      <c r="V17" s="114"/>
      <c r="W17" s="114"/>
      <c r="X17" s="115" t="s">
        <v>23</v>
      </c>
      <c r="Y17" s="115"/>
      <c r="Z17" s="116">
        <f>SUM(Y10:Z10)+D9+Z15</f>
        <v>2.9084112340060426</v>
      </c>
      <c r="AA17" s="116"/>
      <c r="AB17" s="117"/>
      <c r="AC17" s="118">
        <f>SUM(AE10:AF10)+C9+AC15</f>
        <v>3.7061545135361689</v>
      </c>
      <c r="AD17" s="114"/>
      <c r="AE17" s="114"/>
      <c r="AF17" s="115" t="s">
        <v>23</v>
      </c>
      <c r="AG17" s="115"/>
      <c r="AH17" s="116">
        <f>SUM(AG10:AH10)+D9+AH15</f>
        <v>2.9084112340060426</v>
      </c>
      <c r="AI17" s="116"/>
      <c r="AJ17" s="117"/>
      <c r="AK17" s="118">
        <f>SUM(AM10:AN10)+C9+AK15</f>
        <v>2.9856792948651965</v>
      </c>
      <c r="AL17" s="114"/>
      <c r="AM17" s="114"/>
      <c r="AN17" s="115" t="s">
        <v>23</v>
      </c>
      <c r="AO17" s="115"/>
      <c r="AP17" s="116">
        <f>SUM(AO10:AP10)+D9+AP15</f>
        <v>2.1758889674943105</v>
      </c>
      <c r="AQ17" s="116"/>
      <c r="AR17" s="117"/>
      <c r="AS17" s="118">
        <f>SUM(AU10:AV10)+C9+AS15</f>
        <v>2.2654415519590798</v>
      </c>
      <c r="AT17" s="114"/>
      <c r="AU17" s="114"/>
      <c r="AV17" s="115" t="s">
        <v>23</v>
      </c>
      <c r="AW17" s="115"/>
      <c r="AX17" s="116">
        <f>SUM(AW10:AX10)+D9+AX15</f>
        <v>2.1696278470626393</v>
      </c>
      <c r="AY17" s="116"/>
      <c r="AZ17" s="117"/>
    </row>
    <row r="18" spans="1:52" ht="13.5" thickBot="1" x14ac:dyDescent="0.25">
      <c r="A18" s="104"/>
      <c r="B18" s="105"/>
      <c r="C18" s="105"/>
      <c r="D18" s="105"/>
      <c r="E18" s="69"/>
      <c r="F18" s="69"/>
      <c r="G18" s="69"/>
      <c r="H18" s="69"/>
      <c r="I18" s="120" t="s">
        <v>25</v>
      </c>
      <c r="J18" s="121"/>
      <c r="K18" s="121"/>
      <c r="L18" s="122"/>
      <c r="M18" s="123">
        <f>SUM(M16,M17)</f>
        <v>3.7753816941080065</v>
      </c>
      <c r="N18" s="123"/>
      <c r="O18" s="123"/>
      <c r="P18" s="124" t="s">
        <v>23</v>
      </c>
      <c r="Q18" s="124"/>
      <c r="R18" s="125">
        <f>SUM(R16,R17)</f>
        <v>4.1684701209071235</v>
      </c>
      <c r="S18" s="125"/>
      <c r="T18" s="126"/>
      <c r="U18" s="127">
        <f>SUM(U16,U17)</f>
        <v>8.0983052598278533</v>
      </c>
      <c r="V18" s="123"/>
      <c r="W18" s="123"/>
      <c r="X18" s="124" t="s">
        <v>23</v>
      </c>
      <c r="Y18" s="124"/>
      <c r="Z18" s="125">
        <f>SUM(Z16,Z17)</f>
        <v>6.3960055494769747</v>
      </c>
      <c r="AA18" s="125"/>
      <c r="AB18" s="126"/>
      <c r="AC18" s="127">
        <f>SUM(AC16,AC17)</f>
        <v>8.0978811437795457</v>
      </c>
      <c r="AD18" s="123"/>
      <c r="AE18" s="123"/>
      <c r="AF18" s="124" t="s">
        <v>23</v>
      </c>
      <c r="AG18" s="124"/>
      <c r="AH18" s="125">
        <f>SUM(AH16,AH17)</f>
        <v>5.6669063043858525</v>
      </c>
      <c r="AI18" s="125"/>
      <c r="AJ18" s="126"/>
      <c r="AK18" s="127">
        <f>SUM(AK16,AK17)</f>
        <v>8.0986174751573596</v>
      </c>
      <c r="AL18" s="123"/>
      <c r="AM18" s="123"/>
      <c r="AN18" s="124" t="s">
        <v>23</v>
      </c>
      <c r="AO18" s="124"/>
      <c r="AP18" s="125">
        <f>SUM(AP16,AP17)</f>
        <v>5.6803818218321549</v>
      </c>
      <c r="AQ18" s="125"/>
      <c r="AR18" s="126"/>
      <c r="AS18" s="127">
        <f>SUM(AS16,AS17)</f>
        <v>6.657168182202458</v>
      </c>
      <c r="AT18" s="123"/>
      <c r="AU18" s="123"/>
      <c r="AV18" s="124" t="s">
        <v>23</v>
      </c>
      <c r="AW18" s="124"/>
      <c r="AX18" s="125">
        <f>SUM(AX16,AX17)</f>
        <v>4.9281229174424492</v>
      </c>
      <c r="AY18" s="125"/>
      <c r="AZ18" s="126"/>
    </row>
    <row r="19" spans="1:52" ht="30" customHeight="1" thickBot="1" x14ac:dyDescent="0.25">
      <c r="A19" s="128" t="s">
        <v>26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</row>
    <row r="20" spans="1:52" ht="15.75" customHeight="1" thickBot="1" x14ac:dyDescent="0.25">
      <c r="A20" s="129" t="s">
        <v>5</v>
      </c>
      <c r="B20" s="130"/>
      <c r="C20" s="130" t="s">
        <v>1</v>
      </c>
      <c r="D20" s="130"/>
      <c r="E20" s="130" t="s">
        <v>27</v>
      </c>
      <c r="F20" s="130"/>
      <c r="G20" s="130"/>
      <c r="H20" s="130"/>
      <c r="I20" s="130"/>
      <c r="J20" s="130"/>
      <c r="K20" s="130"/>
      <c r="L20" s="131"/>
      <c r="M20" s="29" t="s">
        <v>28</v>
      </c>
      <c r="N20" s="132"/>
      <c r="O20" s="132"/>
      <c r="P20" s="132"/>
      <c r="Q20" s="132"/>
      <c r="R20" s="132"/>
      <c r="S20" s="132"/>
      <c r="T20" s="32"/>
      <c r="U20" s="29" t="s">
        <v>28</v>
      </c>
      <c r="V20" s="132"/>
      <c r="W20" s="132"/>
      <c r="X20" s="132"/>
      <c r="Y20" s="132"/>
      <c r="Z20" s="132"/>
      <c r="AA20" s="132"/>
      <c r="AB20" s="32"/>
      <c r="AC20" s="29" t="s">
        <v>28</v>
      </c>
      <c r="AD20" s="132"/>
      <c r="AE20" s="132"/>
      <c r="AF20" s="132"/>
      <c r="AG20" s="132"/>
      <c r="AH20" s="132"/>
      <c r="AI20" s="132"/>
      <c r="AJ20" s="32"/>
      <c r="AK20" s="29" t="s">
        <v>28</v>
      </c>
      <c r="AL20" s="132"/>
      <c r="AM20" s="132"/>
      <c r="AN20" s="132"/>
      <c r="AO20" s="132"/>
      <c r="AP20" s="132"/>
      <c r="AQ20" s="132"/>
      <c r="AR20" s="32"/>
      <c r="AS20" s="29" t="s">
        <v>28</v>
      </c>
      <c r="AT20" s="132"/>
      <c r="AU20" s="132"/>
      <c r="AV20" s="132"/>
      <c r="AW20" s="132"/>
      <c r="AX20" s="132"/>
      <c r="AY20" s="132"/>
      <c r="AZ20" s="32"/>
    </row>
    <row r="21" spans="1:52" x14ac:dyDescent="0.2">
      <c r="A21" s="33">
        <v>110</v>
      </c>
      <c r="B21" s="34"/>
      <c r="C21" s="34" t="s">
        <v>14</v>
      </c>
      <c r="D21" s="34"/>
      <c r="E21" s="35" t="s">
        <v>81</v>
      </c>
      <c r="F21" s="35"/>
      <c r="G21" s="35"/>
      <c r="H21" s="35"/>
      <c r="I21" s="35"/>
      <c r="J21" s="35"/>
      <c r="K21" s="35"/>
      <c r="L21" s="71"/>
      <c r="M21" s="133">
        <v>119</v>
      </c>
      <c r="N21" s="134"/>
      <c r="O21" s="134"/>
      <c r="P21" s="134"/>
      <c r="Q21" s="134"/>
      <c r="R21" s="134"/>
      <c r="S21" s="134"/>
      <c r="T21" s="135"/>
      <c r="U21" s="133">
        <v>117</v>
      </c>
      <c r="V21" s="134"/>
      <c r="W21" s="134"/>
      <c r="X21" s="134"/>
      <c r="Y21" s="134"/>
      <c r="Z21" s="134"/>
      <c r="AA21" s="134"/>
      <c r="AB21" s="135"/>
      <c r="AC21" s="133">
        <v>117</v>
      </c>
      <c r="AD21" s="134"/>
      <c r="AE21" s="134"/>
      <c r="AF21" s="134"/>
      <c r="AG21" s="134"/>
      <c r="AH21" s="134"/>
      <c r="AI21" s="134"/>
      <c r="AJ21" s="135"/>
      <c r="AK21" s="133">
        <v>117</v>
      </c>
      <c r="AL21" s="134"/>
      <c r="AM21" s="134"/>
      <c r="AN21" s="134"/>
      <c r="AO21" s="134"/>
      <c r="AP21" s="134"/>
      <c r="AQ21" s="134"/>
      <c r="AR21" s="135"/>
      <c r="AS21" s="133">
        <v>118</v>
      </c>
      <c r="AT21" s="134"/>
      <c r="AU21" s="134"/>
      <c r="AV21" s="134"/>
      <c r="AW21" s="134"/>
      <c r="AX21" s="134"/>
      <c r="AY21" s="134"/>
      <c r="AZ21" s="135"/>
    </row>
    <row r="22" spans="1:52" x14ac:dyDescent="0.2">
      <c r="A22" s="54">
        <v>110</v>
      </c>
      <c r="B22" s="55"/>
      <c r="C22" s="55" t="s">
        <v>18</v>
      </c>
      <c r="D22" s="55"/>
      <c r="E22" s="56" t="s">
        <v>82</v>
      </c>
      <c r="F22" s="56"/>
      <c r="G22" s="56"/>
      <c r="H22" s="56"/>
      <c r="I22" s="56"/>
      <c r="J22" s="56"/>
      <c r="K22" s="56"/>
      <c r="L22" s="136"/>
      <c r="M22" s="137">
        <v>118</v>
      </c>
      <c r="N22" s="138"/>
      <c r="O22" s="138"/>
      <c r="P22" s="138"/>
      <c r="Q22" s="138"/>
      <c r="R22" s="138"/>
      <c r="S22" s="138"/>
      <c r="T22" s="139"/>
      <c r="U22" s="137">
        <v>116</v>
      </c>
      <c r="V22" s="138"/>
      <c r="W22" s="138"/>
      <c r="X22" s="138"/>
      <c r="Y22" s="138"/>
      <c r="Z22" s="138"/>
      <c r="AA22" s="138"/>
      <c r="AB22" s="139"/>
      <c r="AC22" s="137">
        <v>116</v>
      </c>
      <c r="AD22" s="138"/>
      <c r="AE22" s="138"/>
      <c r="AF22" s="138"/>
      <c r="AG22" s="138"/>
      <c r="AH22" s="138"/>
      <c r="AI22" s="138"/>
      <c r="AJ22" s="139"/>
      <c r="AK22" s="137">
        <v>116</v>
      </c>
      <c r="AL22" s="138"/>
      <c r="AM22" s="138"/>
      <c r="AN22" s="138"/>
      <c r="AO22" s="138"/>
      <c r="AP22" s="138"/>
      <c r="AQ22" s="138"/>
      <c r="AR22" s="139"/>
      <c r="AS22" s="137">
        <v>116</v>
      </c>
      <c r="AT22" s="138"/>
      <c r="AU22" s="138"/>
      <c r="AV22" s="138"/>
      <c r="AW22" s="138"/>
      <c r="AX22" s="138"/>
      <c r="AY22" s="138"/>
      <c r="AZ22" s="139"/>
    </row>
    <row r="23" spans="1:52" x14ac:dyDescent="0.2">
      <c r="A23" s="54">
        <v>6</v>
      </c>
      <c r="B23" s="55"/>
      <c r="C23" s="55" t="s">
        <v>14</v>
      </c>
      <c r="D23" s="55"/>
      <c r="E23" s="56" t="s">
        <v>29</v>
      </c>
      <c r="F23" s="56"/>
      <c r="G23" s="56"/>
      <c r="H23" s="56"/>
      <c r="I23" s="56"/>
      <c r="J23" s="56"/>
      <c r="K23" s="56"/>
      <c r="L23" s="136"/>
      <c r="M23" s="137">
        <v>6.5</v>
      </c>
      <c r="N23" s="138"/>
      <c r="O23" s="138"/>
      <c r="P23" s="138"/>
      <c r="Q23" s="138"/>
      <c r="R23" s="138"/>
      <c r="S23" s="138"/>
      <c r="T23" s="139"/>
      <c r="U23" s="137">
        <v>6.4000000953674316</v>
      </c>
      <c r="V23" s="138"/>
      <c r="W23" s="138"/>
      <c r="X23" s="138"/>
      <c r="Y23" s="138"/>
      <c r="Z23" s="138"/>
      <c r="AA23" s="138"/>
      <c r="AB23" s="139"/>
      <c r="AC23" s="137">
        <v>6.4000000953674316</v>
      </c>
      <c r="AD23" s="138"/>
      <c r="AE23" s="138"/>
      <c r="AF23" s="138"/>
      <c r="AG23" s="138"/>
      <c r="AH23" s="138"/>
      <c r="AI23" s="138"/>
      <c r="AJ23" s="139"/>
      <c r="AK23" s="137">
        <v>6.4000000953674316</v>
      </c>
      <c r="AL23" s="138"/>
      <c r="AM23" s="138"/>
      <c r="AN23" s="138"/>
      <c r="AO23" s="138"/>
      <c r="AP23" s="138"/>
      <c r="AQ23" s="138"/>
      <c r="AR23" s="139"/>
      <c r="AS23" s="137">
        <v>6.4000000953674316</v>
      </c>
      <c r="AT23" s="138"/>
      <c r="AU23" s="138"/>
      <c r="AV23" s="138"/>
      <c r="AW23" s="138"/>
      <c r="AX23" s="138"/>
      <c r="AY23" s="138"/>
      <c r="AZ23" s="139"/>
    </row>
    <row r="24" spans="1:52" ht="13.5" thickBot="1" x14ac:dyDescent="0.25">
      <c r="A24" s="140">
        <v>6</v>
      </c>
      <c r="B24" s="141"/>
      <c r="C24" s="141" t="s">
        <v>18</v>
      </c>
      <c r="D24" s="141"/>
      <c r="E24" s="78" t="s">
        <v>30</v>
      </c>
      <c r="F24" s="78"/>
      <c r="G24" s="78"/>
      <c r="H24" s="78"/>
      <c r="I24" s="78"/>
      <c r="J24" s="78"/>
      <c r="K24" s="78"/>
      <c r="L24" s="79"/>
      <c r="M24" s="142">
        <v>6.5</v>
      </c>
      <c r="N24" s="143"/>
      <c r="O24" s="143"/>
      <c r="P24" s="143"/>
      <c r="Q24" s="143"/>
      <c r="R24" s="143"/>
      <c r="S24" s="143"/>
      <c r="T24" s="144"/>
      <c r="U24" s="142">
        <v>6.4000000953674316</v>
      </c>
      <c r="V24" s="143"/>
      <c r="W24" s="143"/>
      <c r="X24" s="143"/>
      <c r="Y24" s="143"/>
      <c r="Z24" s="143"/>
      <c r="AA24" s="143"/>
      <c r="AB24" s="144"/>
      <c r="AC24" s="142">
        <v>6.4000000953674316</v>
      </c>
      <c r="AD24" s="143"/>
      <c r="AE24" s="143"/>
      <c r="AF24" s="143"/>
      <c r="AG24" s="143"/>
      <c r="AH24" s="143"/>
      <c r="AI24" s="143"/>
      <c r="AJ24" s="144"/>
      <c r="AK24" s="142">
        <v>6.4200000762939453</v>
      </c>
      <c r="AL24" s="143"/>
      <c r="AM24" s="143"/>
      <c r="AN24" s="143"/>
      <c r="AO24" s="143"/>
      <c r="AP24" s="143"/>
      <c r="AQ24" s="143"/>
      <c r="AR24" s="144"/>
      <c r="AS24" s="142">
        <v>6.5</v>
      </c>
      <c r="AT24" s="143"/>
      <c r="AU24" s="143"/>
      <c r="AV24" s="143"/>
      <c r="AW24" s="143"/>
      <c r="AX24" s="143"/>
      <c r="AY24" s="143"/>
      <c r="AZ24" s="144"/>
    </row>
    <row r="25" spans="1:52" ht="30" customHeight="1" thickBot="1" x14ac:dyDescent="0.25">
      <c r="A25" s="128" t="s">
        <v>31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</row>
    <row r="26" spans="1:52" ht="15" customHeight="1" x14ac:dyDescent="0.2">
      <c r="A26" s="145" t="s">
        <v>1</v>
      </c>
      <c r="B26" s="146"/>
      <c r="C26" s="146"/>
      <c r="D26" s="146"/>
      <c r="E26" s="146" t="s">
        <v>32</v>
      </c>
      <c r="F26" s="146"/>
      <c r="G26" s="146" t="s">
        <v>33</v>
      </c>
      <c r="H26" s="146"/>
      <c r="I26" s="146" t="s">
        <v>34</v>
      </c>
      <c r="J26" s="146"/>
      <c r="K26" s="146" t="s">
        <v>35</v>
      </c>
      <c r="L26" s="149"/>
      <c r="M26" s="66" t="s">
        <v>9</v>
      </c>
      <c r="N26" s="150"/>
      <c r="O26" s="152" t="s">
        <v>10</v>
      </c>
      <c r="P26" s="67"/>
      <c r="Q26" s="150"/>
      <c r="R26" s="152" t="s">
        <v>11</v>
      </c>
      <c r="S26" s="67"/>
      <c r="T26" s="154"/>
      <c r="U26" s="66" t="s">
        <v>9</v>
      </c>
      <c r="V26" s="150"/>
      <c r="W26" s="152" t="s">
        <v>10</v>
      </c>
      <c r="X26" s="67"/>
      <c r="Y26" s="150"/>
      <c r="Z26" s="152" t="s">
        <v>11</v>
      </c>
      <c r="AA26" s="67"/>
      <c r="AB26" s="154"/>
      <c r="AC26" s="66" t="s">
        <v>9</v>
      </c>
      <c r="AD26" s="150"/>
      <c r="AE26" s="152" t="s">
        <v>10</v>
      </c>
      <c r="AF26" s="67"/>
      <c r="AG26" s="150"/>
      <c r="AH26" s="152" t="s">
        <v>11</v>
      </c>
      <c r="AI26" s="67"/>
      <c r="AJ26" s="154"/>
      <c r="AK26" s="66" t="s">
        <v>9</v>
      </c>
      <c r="AL26" s="150"/>
      <c r="AM26" s="152" t="s">
        <v>10</v>
      </c>
      <c r="AN26" s="67"/>
      <c r="AO26" s="150"/>
      <c r="AP26" s="152" t="s">
        <v>11</v>
      </c>
      <c r="AQ26" s="67"/>
      <c r="AR26" s="154"/>
      <c r="AS26" s="66" t="s">
        <v>9</v>
      </c>
      <c r="AT26" s="150"/>
      <c r="AU26" s="152" t="s">
        <v>10</v>
      </c>
      <c r="AV26" s="67"/>
      <c r="AW26" s="150"/>
      <c r="AX26" s="152" t="s">
        <v>11</v>
      </c>
      <c r="AY26" s="67"/>
      <c r="AZ26" s="154"/>
    </row>
    <row r="27" spans="1:52" ht="15.75" customHeight="1" thickBot="1" x14ac:dyDescent="0.25">
      <c r="A27" s="147"/>
      <c r="B27" s="148"/>
      <c r="C27" s="148"/>
      <c r="D27" s="148"/>
      <c r="E27" s="21" t="s">
        <v>36</v>
      </c>
      <c r="F27" s="21" t="s">
        <v>37</v>
      </c>
      <c r="G27" s="21" t="s">
        <v>36</v>
      </c>
      <c r="H27" s="21" t="s">
        <v>37</v>
      </c>
      <c r="I27" s="21" t="s">
        <v>36</v>
      </c>
      <c r="J27" s="21" t="s">
        <v>37</v>
      </c>
      <c r="K27" s="21" t="s">
        <v>36</v>
      </c>
      <c r="L27" s="2" t="s">
        <v>37</v>
      </c>
      <c r="M27" s="68"/>
      <c r="N27" s="151"/>
      <c r="O27" s="153"/>
      <c r="P27" s="69"/>
      <c r="Q27" s="151"/>
      <c r="R27" s="153"/>
      <c r="S27" s="69"/>
      <c r="T27" s="155"/>
      <c r="U27" s="68"/>
      <c r="V27" s="151"/>
      <c r="W27" s="153"/>
      <c r="X27" s="69"/>
      <c r="Y27" s="151"/>
      <c r="Z27" s="153"/>
      <c r="AA27" s="69"/>
      <c r="AB27" s="155"/>
      <c r="AC27" s="68"/>
      <c r="AD27" s="151"/>
      <c r="AE27" s="153"/>
      <c r="AF27" s="69"/>
      <c r="AG27" s="151"/>
      <c r="AH27" s="153"/>
      <c r="AI27" s="69"/>
      <c r="AJ27" s="155"/>
      <c r="AK27" s="68"/>
      <c r="AL27" s="151"/>
      <c r="AM27" s="153"/>
      <c r="AN27" s="69"/>
      <c r="AO27" s="151"/>
      <c r="AP27" s="153"/>
      <c r="AQ27" s="69"/>
      <c r="AR27" s="155"/>
      <c r="AS27" s="68"/>
      <c r="AT27" s="151"/>
      <c r="AU27" s="153"/>
      <c r="AV27" s="69"/>
      <c r="AW27" s="151"/>
      <c r="AX27" s="153"/>
      <c r="AY27" s="69"/>
      <c r="AZ27" s="155"/>
    </row>
    <row r="28" spans="1:52" x14ac:dyDescent="0.2">
      <c r="A28" s="156" t="s">
        <v>374</v>
      </c>
      <c r="B28" s="157"/>
      <c r="C28" s="157"/>
      <c r="D28" s="157"/>
      <c r="E28" s="158"/>
      <c r="F28" s="158"/>
      <c r="G28" s="158"/>
      <c r="H28" s="158"/>
      <c r="I28" s="158"/>
      <c r="J28" s="158"/>
      <c r="K28" s="158"/>
      <c r="L28" s="159"/>
      <c r="M28" s="160"/>
      <c r="N28" s="161"/>
      <c r="O28" s="162"/>
      <c r="P28" s="162"/>
      <c r="Q28" s="162"/>
      <c r="R28" s="162"/>
      <c r="S28" s="162"/>
      <c r="T28" s="163"/>
      <c r="U28" s="160"/>
      <c r="V28" s="161"/>
      <c r="W28" s="162"/>
      <c r="X28" s="162"/>
      <c r="Y28" s="162"/>
      <c r="Z28" s="162"/>
      <c r="AA28" s="162"/>
      <c r="AB28" s="163"/>
      <c r="AC28" s="160"/>
      <c r="AD28" s="161"/>
      <c r="AE28" s="162"/>
      <c r="AF28" s="162"/>
      <c r="AG28" s="162"/>
      <c r="AH28" s="162"/>
      <c r="AI28" s="162"/>
      <c r="AJ28" s="163"/>
      <c r="AK28" s="160"/>
      <c r="AL28" s="161"/>
      <c r="AM28" s="162"/>
      <c r="AN28" s="162"/>
      <c r="AO28" s="162"/>
      <c r="AP28" s="162"/>
      <c r="AQ28" s="162"/>
      <c r="AR28" s="163"/>
      <c r="AS28" s="160"/>
      <c r="AT28" s="161"/>
      <c r="AU28" s="162"/>
      <c r="AV28" s="162"/>
      <c r="AW28" s="162"/>
      <c r="AX28" s="162"/>
      <c r="AY28" s="162"/>
      <c r="AZ28" s="163"/>
    </row>
    <row r="29" spans="1:52" x14ac:dyDescent="0.2">
      <c r="A29" s="168" t="s">
        <v>375</v>
      </c>
      <c r="B29" s="169"/>
      <c r="C29" s="169"/>
      <c r="D29" s="169"/>
      <c r="E29" s="17"/>
      <c r="F29" s="17"/>
      <c r="G29" s="17"/>
      <c r="H29" s="17"/>
      <c r="I29" s="17"/>
      <c r="J29" s="17"/>
      <c r="K29" s="17"/>
      <c r="L29" s="3"/>
      <c r="M29" s="166">
        <f>M6</f>
        <v>17.308869251294315</v>
      </c>
      <c r="N29" s="167"/>
      <c r="O29" s="164">
        <f>-O6</f>
        <v>-2.950211872850399</v>
      </c>
      <c r="P29" s="164"/>
      <c r="Q29" s="164"/>
      <c r="R29" s="164">
        <f>-Q6</f>
        <v>-2.0059978400521086</v>
      </c>
      <c r="S29" s="164"/>
      <c r="T29" s="165"/>
      <c r="U29" s="166">
        <f>U6</f>
        <v>27.675376576219175</v>
      </c>
      <c r="V29" s="167"/>
      <c r="W29" s="164">
        <f>-W6</f>
        <v>-4.3921507462916836</v>
      </c>
      <c r="X29" s="164"/>
      <c r="Y29" s="164"/>
      <c r="Z29" s="164">
        <f>-Y6</f>
        <v>-3.4875943154709321</v>
      </c>
      <c r="AA29" s="164"/>
      <c r="AB29" s="165"/>
      <c r="AC29" s="166">
        <f>AC6</f>
        <v>25.591860674832219</v>
      </c>
      <c r="AD29" s="167"/>
      <c r="AE29" s="164">
        <f>-AE6</f>
        <v>-4.3917266302433777</v>
      </c>
      <c r="AF29" s="164"/>
      <c r="AG29" s="164"/>
      <c r="AH29" s="164">
        <f>-AG6</f>
        <v>-2.7584950703798103</v>
      </c>
      <c r="AI29" s="164"/>
      <c r="AJ29" s="165"/>
      <c r="AK29" s="166">
        <f>AK6</f>
        <v>30.588105310167247</v>
      </c>
      <c r="AL29" s="167"/>
      <c r="AM29" s="164">
        <f>-AM6</f>
        <v>-5.1129381802921632</v>
      </c>
      <c r="AN29" s="164"/>
      <c r="AO29" s="164"/>
      <c r="AP29" s="164">
        <f>-AO6</f>
        <v>-3.5044928543378449</v>
      </c>
      <c r="AQ29" s="164"/>
      <c r="AR29" s="165"/>
      <c r="AS29" s="166">
        <f>AS6</f>
        <v>25.374980499621774</v>
      </c>
      <c r="AT29" s="167"/>
      <c r="AU29" s="164">
        <f>-AU6</f>
        <v>-4.3917266302433777</v>
      </c>
      <c r="AV29" s="164"/>
      <c r="AW29" s="164"/>
      <c r="AX29" s="164">
        <f>-AW6</f>
        <v>-2.7584950703798103</v>
      </c>
      <c r="AY29" s="164"/>
      <c r="AZ29" s="165"/>
    </row>
    <row r="30" spans="1:52" x14ac:dyDescent="0.2">
      <c r="A30" s="168" t="s">
        <v>376</v>
      </c>
      <c r="B30" s="169"/>
      <c r="C30" s="169"/>
      <c r="D30" s="169"/>
      <c r="E30" s="17"/>
      <c r="F30" s="17"/>
      <c r="G30" s="17"/>
      <c r="H30" s="17"/>
      <c r="I30" s="17"/>
      <c r="J30" s="17"/>
      <c r="K30" s="17"/>
      <c r="L30" s="3"/>
      <c r="M30" s="166">
        <v>60</v>
      </c>
      <c r="N30" s="167"/>
      <c r="O30" s="48">
        <f>SQRT(3)*M21*M30*S6/1000</f>
        <v>10.226705731097216</v>
      </c>
      <c r="P30" s="48"/>
      <c r="Q30" s="48"/>
      <c r="R30" s="48">
        <f>SQRT(3)*M21*M30*SIN(ACOS(S6))/1000</f>
        <v>6.9536529888644401</v>
      </c>
      <c r="S30" s="48"/>
      <c r="T30" s="170"/>
      <c r="U30" s="166">
        <v>17</v>
      </c>
      <c r="V30" s="167"/>
      <c r="W30" s="48">
        <f>SQRT(3)*U21*U30*AA6/1000</f>
        <v>2.6979420670690315</v>
      </c>
      <c r="X30" s="48"/>
      <c r="Y30" s="48"/>
      <c r="Z30" s="48">
        <f>SQRT(3)*U21*U30*SIN(ACOS(AA6))/1000</f>
        <v>2.1423052076534925</v>
      </c>
      <c r="AA30" s="48"/>
      <c r="AB30" s="170"/>
      <c r="AC30" s="166">
        <v>17</v>
      </c>
      <c r="AD30" s="167"/>
      <c r="AE30" s="48">
        <f>SQRT(3)*AC21*AC30*AI6/1000</f>
        <v>2.9173085014314575</v>
      </c>
      <c r="AF30" s="48"/>
      <c r="AG30" s="48"/>
      <c r="AH30" s="48">
        <f>SQRT(3)*AC21*AC30*SIN(ACOS(AI6))/1000</f>
        <v>1.83239572895042</v>
      </c>
      <c r="AI30" s="48"/>
      <c r="AJ30" s="170"/>
      <c r="AK30" s="166">
        <v>16</v>
      </c>
      <c r="AL30" s="167"/>
      <c r="AM30" s="48">
        <f>SQRT(3)*AK21*AK30*AQ6/1000</f>
        <v>2.6744713363296353</v>
      </c>
      <c r="AN30" s="48"/>
      <c r="AO30" s="48"/>
      <c r="AP30" s="48">
        <f>SQRT(3)*AK21*AK30*SIN(ACOS(AQ6))/1000</f>
        <v>1.8331271290205624</v>
      </c>
      <c r="AQ30" s="48"/>
      <c r="AR30" s="170"/>
      <c r="AS30" s="166">
        <v>16</v>
      </c>
      <c r="AT30" s="167"/>
      <c r="AU30" s="48">
        <f>SQRT(3)*AS21*AS30*AY6/1000</f>
        <v>2.7691696584728969</v>
      </c>
      <c r="AV30" s="48"/>
      <c r="AW30" s="48"/>
      <c r="AX30" s="48">
        <f>SQRT(3)*AS21*AS30*SIN(ACOS(AY6))/1000</f>
        <v>1.7393479820303637</v>
      </c>
      <c r="AY30" s="48"/>
      <c r="AZ30" s="170"/>
    </row>
    <row r="31" spans="1:52" x14ac:dyDescent="0.2">
      <c r="A31" s="168" t="s">
        <v>377</v>
      </c>
      <c r="B31" s="169"/>
      <c r="C31" s="169"/>
      <c r="D31" s="169"/>
      <c r="E31" s="17"/>
      <c r="F31" s="17"/>
      <c r="G31" s="17"/>
      <c r="H31" s="17"/>
      <c r="I31" s="17"/>
      <c r="J31" s="17"/>
      <c r="K31" s="17"/>
      <c r="L31" s="3"/>
      <c r="M31" s="46">
        <v>54</v>
      </c>
      <c r="N31" s="47"/>
      <c r="O31" s="48">
        <f>SQRT(3)*M21*M31*S6/1000</f>
        <v>9.2040351579874926</v>
      </c>
      <c r="P31" s="48"/>
      <c r="Q31" s="48"/>
      <c r="R31" s="48">
        <f>SQRT(3)*M21*M31*SIN(ACOS(S6))/1000</f>
        <v>6.2582876899779958</v>
      </c>
      <c r="S31" s="48"/>
      <c r="T31" s="170"/>
      <c r="U31" s="46">
        <v>46</v>
      </c>
      <c r="V31" s="47"/>
      <c r="W31" s="48">
        <f>SQRT(3)*U21*U31*AA6/1000</f>
        <v>7.3003138285397338</v>
      </c>
      <c r="X31" s="48"/>
      <c r="Y31" s="48"/>
      <c r="Z31" s="48">
        <f>SQRT(3)*U21*U31*SIN(ACOS(AA6))/1000</f>
        <v>5.7968258560035695</v>
      </c>
      <c r="AA31" s="48"/>
      <c r="AB31" s="170"/>
      <c r="AC31" s="46">
        <v>45</v>
      </c>
      <c r="AD31" s="47"/>
      <c r="AE31" s="48">
        <f>SQRT(3)*AC21*AC31*AI6/1000</f>
        <v>7.7222872096715047</v>
      </c>
      <c r="AF31" s="48"/>
      <c r="AG31" s="48"/>
      <c r="AH31" s="48">
        <f>SQRT(3)*AC21*AC31*SIN(ACOS(AI6))/1000</f>
        <v>4.8504592825158177</v>
      </c>
      <c r="AI31" s="48"/>
      <c r="AJ31" s="170"/>
      <c r="AK31" s="46">
        <v>44</v>
      </c>
      <c r="AL31" s="47"/>
      <c r="AM31" s="48">
        <f>SQRT(3)*AK21*AK31*AQ6/1000</f>
        <v>7.3547961749064976</v>
      </c>
      <c r="AN31" s="48"/>
      <c r="AO31" s="48"/>
      <c r="AP31" s="48">
        <f>SQRT(3)*AK21*AK31*SIN(ACOS(AQ6))/1000</f>
        <v>5.0410996048065471</v>
      </c>
      <c r="AQ31" s="48"/>
      <c r="AR31" s="170"/>
      <c r="AS31" s="46">
        <v>37</v>
      </c>
      <c r="AT31" s="47"/>
      <c r="AU31" s="48">
        <f>SQRT(3)*AS21*AS31*AY6/1000</f>
        <v>6.4037048352185746</v>
      </c>
      <c r="AV31" s="48"/>
      <c r="AW31" s="48"/>
      <c r="AX31" s="48">
        <f>SQRT(3)*AS21*AS31*SIN(ACOS(AY6))/1000</f>
        <v>4.0222422084452161</v>
      </c>
      <c r="AY31" s="48"/>
      <c r="AZ31" s="170"/>
    </row>
    <row r="32" spans="1:52" ht="13.5" thickBot="1" x14ac:dyDescent="0.25">
      <c r="A32" s="171" t="s">
        <v>378</v>
      </c>
      <c r="B32" s="172"/>
      <c r="C32" s="172"/>
      <c r="D32" s="172"/>
      <c r="E32" s="173"/>
      <c r="F32" s="173"/>
      <c r="G32" s="173"/>
      <c r="H32" s="173"/>
      <c r="I32" s="173"/>
      <c r="J32" s="173"/>
      <c r="K32" s="173"/>
      <c r="L32" s="174"/>
      <c r="M32" s="84"/>
      <c r="N32" s="175"/>
      <c r="O32" s="82">
        <f>SUM(O29:Q31)</f>
        <v>16.480529016234307</v>
      </c>
      <c r="P32" s="82"/>
      <c r="Q32" s="82"/>
      <c r="R32" s="82">
        <f>SUM(R29:T31)</f>
        <v>11.205942838790328</v>
      </c>
      <c r="S32" s="82"/>
      <c r="T32" s="176"/>
      <c r="U32" s="84"/>
      <c r="V32" s="175"/>
      <c r="W32" s="82">
        <f>SUM(W29:Y31)</f>
        <v>5.6061051493170817</v>
      </c>
      <c r="X32" s="82"/>
      <c r="Y32" s="82"/>
      <c r="Z32" s="82">
        <f>SUM(Z29:AB31)</f>
        <v>4.4515367481861299</v>
      </c>
      <c r="AA32" s="82"/>
      <c r="AB32" s="176"/>
      <c r="AC32" s="84"/>
      <c r="AD32" s="175"/>
      <c r="AE32" s="82">
        <f>SUM(AE29:AG31)</f>
        <v>6.2478690808595845</v>
      </c>
      <c r="AF32" s="82"/>
      <c r="AG32" s="82"/>
      <c r="AH32" s="82">
        <f>SUM(AH29:AJ31)</f>
        <v>3.9243599410864274</v>
      </c>
      <c r="AI32" s="82"/>
      <c r="AJ32" s="176"/>
      <c r="AK32" s="84"/>
      <c r="AL32" s="175"/>
      <c r="AM32" s="82">
        <f>SUM(AM29:AO31)</f>
        <v>4.9163293309439702</v>
      </c>
      <c r="AN32" s="82"/>
      <c r="AO32" s="82"/>
      <c r="AP32" s="82">
        <f>SUM(AP29:AR31)</f>
        <v>3.3697338794892646</v>
      </c>
      <c r="AQ32" s="82"/>
      <c r="AR32" s="176"/>
      <c r="AS32" s="84"/>
      <c r="AT32" s="175"/>
      <c r="AU32" s="82">
        <f>SUM(AU29:AW31)</f>
        <v>4.7811478634480942</v>
      </c>
      <c r="AV32" s="82"/>
      <c r="AW32" s="82"/>
      <c r="AX32" s="82">
        <f>SUM(AX29:AZ31)</f>
        <v>3.0030951200957694</v>
      </c>
      <c r="AY32" s="82"/>
      <c r="AZ32" s="176"/>
    </row>
    <row r="33" spans="1:52" x14ac:dyDescent="0.2">
      <c r="A33" s="156" t="s">
        <v>379</v>
      </c>
      <c r="B33" s="157"/>
      <c r="C33" s="157"/>
      <c r="D33" s="157"/>
      <c r="E33" s="158"/>
      <c r="F33" s="158"/>
      <c r="G33" s="158"/>
      <c r="H33" s="158"/>
      <c r="I33" s="158"/>
      <c r="J33" s="158"/>
      <c r="K33" s="158"/>
      <c r="L33" s="159"/>
      <c r="M33" s="160"/>
      <c r="N33" s="161"/>
      <c r="O33" s="162"/>
      <c r="P33" s="162"/>
      <c r="Q33" s="162"/>
      <c r="R33" s="162"/>
      <c r="S33" s="162"/>
      <c r="T33" s="163"/>
      <c r="U33" s="160"/>
      <c r="V33" s="161"/>
      <c r="W33" s="162"/>
      <c r="X33" s="162"/>
      <c r="Y33" s="162"/>
      <c r="Z33" s="162"/>
      <c r="AA33" s="162"/>
      <c r="AB33" s="163"/>
      <c r="AC33" s="160"/>
      <c r="AD33" s="161"/>
      <c r="AE33" s="162"/>
      <c r="AF33" s="162"/>
      <c r="AG33" s="162"/>
      <c r="AH33" s="162"/>
      <c r="AI33" s="162"/>
      <c r="AJ33" s="163"/>
      <c r="AK33" s="160"/>
      <c r="AL33" s="161"/>
      <c r="AM33" s="162"/>
      <c r="AN33" s="162"/>
      <c r="AO33" s="162"/>
      <c r="AP33" s="162"/>
      <c r="AQ33" s="162"/>
      <c r="AR33" s="163"/>
      <c r="AS33" s="160"/>
      <c r="AT33" s="161"/>
      <c r="AU33" s="162"/>
      <c r="AV33" s="162"/>
      <c r="AW33" s="162"/>
      <c r="AX33" s="162"/>
      <c r="AY33" s="162"/>
      <c r="AZ33" s="163"/>
    </row>
    <row r="34" spans="1:52" x14ac:dyDescent="0.2">
      <c r="A34" s="168" t="s">
        <v>380</v>
      </c>
      <c r="B34" s="169"/>
      <c r="C34" s="169"/>
      <c r="D34" s="169"/>
      <c r="E34" s="17"/>
      <c r="F34" s="17"/>
      <c r="G34" s="17"/>
      <c r="H34" s="17"/>
      <c r="I34" s="17"/>
      <c r="J34" s="17"/>
      <c r="K34" s="17"/>
      <c r="L34" s="3"/>
      <c r="M34" s="166">
        <f>M9</f>
        <v>11.324680413334105</v>
      </c>
      <c r="N34" s="167"/>
      <c r="O34" s="164">
        <f>-O9</f>
        <v>-0.82516982125760752</v>
      </c>
      <c r="P34" s="164"/>
      <c r="Q34" s="164"/>
      <c r="R34" s="164">
        <f>-Q9</f>
        <v>-2.1624722808550154</v>
      </c>
      <c r="S34" s="164"/>
      <c r="T34" s="165"/>
      <c r="U34" s="166">
        <f>U9</f>
        <v>23.447872917587237</v>
      </c>
      <c r="V34" s="167"/>
      <c r="W34" s="164">
        <f>-W9</f>
        <v>-3.7061545135361689</v>
      </c>
      <c r="X34" s="164"/>
      <c r="Y34" s="164"/>
      <c r="Z34" s="164">
        <f>-Y9</f>
        <v>-2.9084112340060426</v>
      </c>
      <c r="AA34" s="164"/>
      <c r="AB34" s="165"/>
      <c r="AC34" s="166">
        <f>AC9</f>
        <v>23.447872917587237</v>
      </c>
      <c r="AD34" s="167"/>
      <c r="AE34" s="164">
        <f>-AE9</f>
        <v>-3.7061545135361689</v>
      </c>
      <c r="AF34" s="164"/>
      <c r="AG34" s="164"/>
      <c r="AH34" s="164">
        <f>-AG9</f>
        <v>-2.9084112340060426</v>
      </c>
      <c r="AI34" s="164"/>
      <c r="AJ34" s="165"/>
      <c r="AK34" s="166">
        <f>AK9</f>
        <v>18.387733434287952</v>
      </c>
      <c r="AL34" s="167"/>
      <c r="AM34" s="164">
        <f>-AM9</f>
        <v>-2.9856792948651965</v>
      </c>
      <c r="AN34" s="164"/>
      <c r="AO34" s="164"/>
      <c r="AP34" s="164">
        <f>-AO9</f>
        <v>-2.1758889674943105</v>
      </c>
      <c r="AQ34" s="164"/>
      <c r="AR34" s="165"/>
      <c r="AS34" s="166">
        <f>AS9</f>
        <v>15.612344593564265</v>
      </c>
      <c r="AT34" s="167"/>
      <c r="AU34" s="164">
        <f>-AU9</f>
        <v>-2.2654415519590798</v>
      </c>
      <c r="AV34" s="164"/>
      <c r="AW34" s="164"/>
      <c r="AX34" s="164">
        <f>-AW9</f>
        <v>-2.1696278470626393</v>
      </c>
      <c r="AY34" s="164"/>
      <c r="AZ34" s="165"/>
    </row>
    <row r="35" spans="1:52" x14ac:dyDescent="0.2">
      <c r="A35" s="168" t="s">
        <v>381</v>
      </c>
      <c r="B35" s="169"/>
      <c r="C35" s="169"/>
      <c r="D35" s="169"/>
      <c r="E35" s="17"/>
      <c r="F35" s="17"/>
      <c r="G35" s="17"/>
      <c r="H35" s="17"/>
      <c r="I35" s="17"/>
      <c r="J35" s="17"/>
      <c r="K35" s="17"/>
      <c r="L35" s="3"/>
      <c r="M35" s="166">
        <v>60</v>
      </c>
      <c r="N35" s="167"/>
      <c r="O35" s="48">
        <f>-SQRT(3)*M22*M35*S9/1000</f>
        <v>-4.3718840151251674</v>
      </c>
      <c r="P35" s="48"/>
      <c r="Q35" s="48"/>
      <c r="R35" s="48">
        <f>-SQRT(3)*M22*M35*SIN(ACOS(S9))/1000</f>
        <v>-11.45713010130779</v>
      </c>
      <c r="S35" s="48"/>
      <c r="T35" s="170"/>
      <c r="U35" s="166">
        <v>17</v>
      </c>
      <c r="V35" s="167"/>
      <c r="W35" s="48">
        <f>-SQRT(3)*U22*U35*AA9/1000</f>
        <v>-2.6870081969293609</v>
      </c>
      <c r="X35" s="48"/>
      <c r="Y35" s="48"/>
      <c r="Z35" s="48">
        <f>-SQRT(3)*U22*U35*SIN(ACOS(AA9))/1000</f>
        <v>-2.1086343802647307</v>
      </c>
      <c r="AA35" s="48"/>
      <c r="AB35" s="170"/>
      <c r="AC35" s="166">
        <v>17</v>
      </c>
      <c r="AD35" s="167"/>
      <c r="AE35" s="48">
        <f>-SQRT(3)*AC22*AC35*AI9/1000</f>
        <v>-2.6870081969293609</v>
      </c>
      <c r="AF35" s="48"/>
      <c r="AG35" s="48"/>
      <c r="AH35" s="48">
        <f>-SQRT(3)*AC22*AC35*SIN(ACOS(AI9))/1000</f>
        <v>-2.1086343802647307</v>
      </c>
      <c r="AI35" s="48"/>
      <c r="AJ35" s="170"/>
      <c r="AK35" s="166">
        <v>16</v>
      </c>
      <c r="AL35" s="167"/>
      <c r="AM35" s="48">
        <f>-SQRT(3)*AK22*AK35*AQ9/1000</f>
        <v>-2.5979748340686681</v>
      </c>
      <c r="AN35" s="48"/>
      <c r="AO35" s="48"/>
      <c r="AP35" s="48">
        <f>-SQRT(3)*AK22*AK35*SIN(ACOS(AQ9))/1000</f>
        <v>-1.8933395790364369</v>
      </c>
      <c r="AQ35" s="48"/>
      <c r="AR35" s="170"/>
      <c r="AS35" s="166">
        <v>16</v>
      </c>
      <c r="AT35" s="167"/>
      <c r="AU35" s="48">
        <f>-SQRT(3)*AS22*AS35*AY9/1000</f>
        <v>-2.3216925948641354</v>
      </c>
      <c r="AV35" s="48"/>
      <c r="AW35" s="48"/>
      <c r="AX35" s="48">
        <f>-SQRT(3)*AS22*AS35*SIN(ACOS(AY9))/1000</f>
        <v>-2.2234998302120546</v>
      </c>
      <c r="AY35" s="48"/>
      <c r="AZ35" s="170"/>
    </row>
    <row r="36" spans="1:52" x14ac:dyDescent="0.2">
      <c r="A36" s="168" t="s">
        <v>382</v>
      </c>
      <c r="B36" s="169"/>
      <c r="C36" s="169"/>
      <c r="D36" s="169"/>
      <c r="E36" s="17"/>
      <c r="F36" s="17"/>
      <c r="G36" s="17"/>
      <c r="H36" s="17"/>
      <c r="I36" s="17"/>
      <c r="J36" s="17"/>
      <c r="K36" s="17"/>
      <c r="L36" s="3"/>
      <c r="M36" s="46">
        <v>67</v>
      </c>
      <c r="N36" s="47"/>
      <c r="O36" s="48">
        <f>SQRT(3)*M22*M36*S9/1000</f>
        <v>4.881937150223103</v>
      </c>
      <c r="P36" s="48"/>
      <c r="Q36" s="48"/>
      <c r="R36" s="48">
        <f>SQRT(3)*M22*M36*SIN(ACOS(S9))/1000</f>
        <v>12.793795279793697</v>
      </c>
      <c r="S36" s="48"/>
      <c r="T36" s="170"/>
      <c r="U36" s="46">
        <v>0</v>
      </c>
      <c r="V36" s="47"/>
      <c r="W36" s="48">
        <f>SQRT(3)*U22*U36*AA9/1000</f>
        <v>0</v>
      </c>
      <c r="X36" s="48"/>
      <c r="Y36" s="48"/>
      <c r="Z36" s="48">
        <f>SQRT(3)*U22*U36*SIN(ACOS(AA9))/1000</f>
        <v>0</v>
      </c>
      <c r="AA36" s="48"/>
      <c r="AB36" s="170"/>
      <c r="AC36" s="46">
        <v>0</v>
      </c>
      <c r="AD36" s="47"/>
      <c r="AE36" s="48">
        <f>SQRT(3)*AC22*AC36*AI9/1000</f>
        <v>0</v>
      </c>
      <c r="AF36" s="48"/>
      <c r="AG36" s="48"/>
      <c r="AH36" s="48">
        <f>SQRT(3)*AC22*AC36*SIN(ACOS(AI9))/1000</f>
        <v>0</v>
      </c>
      <c r="AI36" s="48"/>
      <c r="AJ36" s="170"/>
      <c r="AK36" s="46">
        <v>0</v>
      </c>
      <c r="AL36" s="47"/>
      <c r="AM36" s="48">
        <f>SQRT(3)*AK22*AK36*AQ9/1000</f>
        <v>0</v>
      </c>
      <c r="AN36" s="48"/>
      <c r="AO36" s="48"/>
      <c r="AP36" s="48">
        <f>SQRT(3)*AK22*AK36*SIN(ACOS(AQ9))/1000</f>
        <v>0</v>
      </c>
      <c r="AQ36" s="48"/>
      <c r="AR36" s="170"/>
      <c r="AS36" s="46">
        <v>0</v>
      </c>
      <c r="AT36" s="47"/>
      <c r="AU36" s="48">
        <f>SQRT(3)*AS22*AS36*AY9/1000</f>
        <v>0</v>
      </c>
      <c r="AV36" s="48"/>
      <c r="AW36" s="48"/>
      <c r="AX36" s="48">
        <f>SQRT(3)*AS22*AS36*SIN(ACOS(AY9))/1000</f>
        <v>0</v>
      </c>
      <c r="AY36" s="48"/>
      <c r="AZ36" s="170"/>
    </row>
    <row r="37" spans="1:52" ht="13.5" thickBot="1" x14ac:dyDescent="0.25">
      <c r="A37" s="177" t="s">
        <v>383</v>
      </c>
      <c r="B37" s="178"/>
      <c r="C37" s="178"/>
      <c r="D37" s="178"/>
      <c r="E37" s="179"/>
      <c r="F37" s="179"/>
      <c r="G37" s="179"/>
      <c r="H37" s="179"/>
      <c r="I37" s="179"/>
      <c r="J37" s="179"/>
      <c r="K37" s="179"/>
      <c r="L37" s="180"/>
      <c r="M37" s="181"/>
      <c r="N37" s="182"/>
      <c r="O37" s="183">
        <f>SUM(O34:Q36)</f>
        <v>-0.31511668615967192</v>
      </c>
      <c r="P37" s="183"/>
      <c r="Q37" s="183"/>
      <c r="R37" s="183">
        <f>SUM(R34:T36)</f>
        <v>-0.82580710236910804</v>
      </c>
      <c r="S37" s="183"/>
      <c r="T37" s="184"/>
      <c r="U37" s="181"/>
      <c r="V37" s="182"/>
      <c r="W37" s="183">
        <f>SUM(W34:Y36)</f>
        <v>-6.3931627104655302</v>
      </c>
      <c r="X37" s="183"/>
      <c r="Y37" s="183"/>
      <c r="Z37" s="183">
        <f>SUM(Z34:AB36)</f>
        <v>-5.0170456142707733</v>
      </c>
      <c r="AA37" s="183"/>
      <c r="AB37" s="184"/>
      <c r="AC37" s="181"/>
      <c r="AD37" s="182"/>
      <c r="AE37" s="183">
        <f>SUM(AE34:AG36)</f>
        <v>-6.3931627104655302</v>
      </c>
      <c r="AF37" s="183"/>
      <c r="AG37" s="183"/>
      <c r="AH37" s="183">
        <f>SUM(AH34:AJ36)</f>
        <v>-5.0170456142707733</v>
      </c>
      <c r="AI37" s="183"/>
      <c r="AJ37" s="184"/>
      <c r="AK37" s="181"/>
      <c r="AL37" s="182"/>
      <c r="AM37" s="183">
        <f>SUM(AM34:AO36)</f>
        <v>-5.5836541289338646</v>
      </c>
      <c r="AN37" s="183"/>
      <c r="AO37" s="183"/>
      <c r="AP37" s="183">
        <f>SUM(AP34:AR36)</f>
        <v>-4.0692285465307476</v>
      </c>
      <c r="AQ37" s="183"/>
      <c r="AR37" s="184"/>
      <c r="AS37" s="181"/>
      <c r="AT37" s="182"/>
      <c r="AU37" s="183">
        <f>SUM(AU34:AW36)</f>
        <v>-4.5871341468232156</v>
      </c>
      <c r="AV37" s="183"/>
      <c r="AW37" s="183"/>
      <c r="AX37" s="183">
        <f>SUM(AX34:AZ36)</f>
        <v>-4.3931276772746939</v>
      </c>
      <c r="AY37" s="183"/>
      <c r="AZ37" s="184"/>
    </row>
    <row r="38" spans="1:52" ht="13.5" thickBot="1" x14ac:dyDescent="0.25">
      <c r="A38" s="185" t="s">
        <v>176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7"/>
      <c r="M38" s="188"/>
      <c r="N38" s="189"/>
      <c r="O38" s="190">
        <f>SUM(O29:Q31)+SUM(O34:Q36)</f>
        <v>16.165412330074634</v>
      </c>
      <c r="P38" s="190"/>
      <c r="Q38" s="190"/>
      <c r="R38" s="190">
        <f>SUM(R29:T31)+SUM(R34:T36)</f>
        <v>10.38013573642122</v>
      </c>
      <c r="S38" s="190"/>
      <c r="T38" s="191"/>
      <c r="U38" s="188"/>
      <c r="V38" s="189"/>
      <c r="W38" s="190">
        <f>SUM(W29:Y31)+SUM(W34:Y36)</f>
        <v>-0.78705756114844849</v>
      </c>
      <c r="X38" s="190"/>
      <c r="Y38" s="190"/>
      <c r="Z38" s="190">
        <f>SUM(Z29:AB31)+SUM(Z34:AB36)</f>
        <v>-0.56550886608464346</v>
      </c>
      <c r="AA38" s="190"/>
      <c r="AB38" s="191"/>
      <c r="AC38" s="188"/>
      <c r="AD38" s="189"/>
      <c r="AE38" s="190">
        <f>SUM(AE29:AG31)+SUM(AE34:AG36)</f>
        <v>-0.14529362960594572</v>
      </c>
      <c r="AF38" s="190"/>
      <c r="AG38" s="190"/>
      <c r="AH38" s="190">
        <f>SUM(AH29:AJ31)+SUM(AH34:AJ36)</f>
        <v>-1.092685673184346</v>
      </c>
      <c r="AI38" s="190"/>
      <c r="AJ38" s="191"/>
      <c r="AK38" s="188"/>
      <c r="AL38" s="189"/>
      <c r="AM38" s="190">
        <f>SUM(AM29:AO31)+SUM(AM34:AO36)</f>
        <v>-0.66732479798989441</v>
      </c>
      <c r="AN38" s="190"/>
      <c r="AO38" s="190"/>
      <c r="AP38" s="190">
        <f>SUM(AP29:AR31)+SUM(AP34:AR36)</f>
        <v>-0.699494667041483</v>
      </c>
      <c r="AQ38" s="190"/>
      <c r="AR38" s="191"/>
      <c r="AS38" s="188"/>
      <c r="AT38" s="189"/>
      <c r="AU38" s="190">
        <f>SUM(AU29:AW31)+SUM(AU34:AW36)</f>
        <v>0.19401371662487854</v>
      </c>
      <c r="AV38" s="190"/>
      <c r="AW38" s="190"/>
      <c r="AX38" s="190">
        <f>SUM(AX29:AZ31)+SUM(AX34:AZ36)</f>
        <v>-1.3900325571789245</v>
      </c>
      <c r="AY38" s="190"/>
      <c r="AZ38" s="191"/>
    </row>
    <row r="39" spans="1:52" x14ac:dyDescent="0.2">
      <c r="A39" s="156" t="s">
        <v>38</v>
      </c>
      <c r="B39" s="157"/>
      <c r="C39" s="157"/>
      <c r="D39" s="157"/>
      <c r="E39" s="158"/>
      <c r="F39" s="158"/>
      <c r="G39" s="158"/>
      <c r="H39" s="158"/>
      <c r="I39" s="158"/>
      <c r="J39" s="158"/>
      <c r="K39" s="158"/>
      <c r="L39" s="159"/>
      <c r="M39" s="160"/>
      <c r="N39" s="161"/>
      <c r="O39" s="162"/>
      <c r="P39" s="162"/>
      <c r="Q39" s="162"/>
      <c r="R39" s="162"/>
      <c r="S39" s="162"/>
      <c r="T39" s="163"/>
      <c r="U39" s="160"/>
      <c r="V39" s="161"/>
      <c r="W39" s="162"/>
      <c r="X39" s="162"/>
      <c r="Y39" s="162"/>
      <c r="Z39" s="162"/>
      <c r="AA39" s="162"/>
      <c r="AB39" s="163"/>
      <c r="AC39" s="160"/>
      <c r="AD39" s="161"/>
      <c r="AE39" s="162"/>
      <c r="AF39" s="162"/>
      <c r="AG39" s="162"/>
      <c r="AH39" s="162"/>
      <c r="AI39" s="162"/>
      <c r="AJ39" s="163"/>
      <c r="AK39" s="160"/>
      <c r="AL39" s="161"/>
      <c r="AM39" s="162"/>
      <c r="AN39" s="162"/>
      <c r="AO39" s="162"/>
      <c r="AP39" s="162"/>
      <c r="AQ39" s="162"/>
      <c r="AR39" s="163"/>
      <c r="AS39" s="160"/>
      <c r="AT39" s="161"/>
      <c r="AU39" s="162"/>
      <c r="AV39" s="162"/>
      <c r="AW39" s="162"/>
      <c r="AX39" s="162"/>
      <c r="AY39" s="162"/>
      <c r="AZ39" s="163"/>
    </row>
    <row r="40" spans="1:52" x14ac:dyDescent="0.2">
      <c r="A40" s="168" t="s">
        <v>39</v>
      </c>
      <c r="B40" s="169"/>
      <c r="C40" s="169"/>
      <c r="D40" s="169"/>
      <c r="E40" s="17"/>
      <c r="F40" s="17"/>
      <c r="G40" s="17"/>
      <c r="H40" s="17"/>
      <c r="I40" s="17"/>
      <c r="J40" s="17"/>
      <c r="K40" s="17"/>
      <c r="L40" s="3"/>
      <c r="M40" s="166">
        <f>M7</f>
        <v>286.00493539243922</v>
      </c>
      <c r="N40" s="167"/>
      <c r="O40" s="164">
        <f>O7</f>
        <v>2.880000114440918</v>
      </c>
      <c r="P40" s="164"/>
      <c r="Q40" s="164"/>
      <c r="R40" s="164">
        <f>Q7</f>
        <v>1.440000057220459</v>
      </c>
      <c r="S40" s="164"/>
      <c r="T40" s="165"/>
      <c r="U40" s="166">
        <f>U7</f>
        <v>468.37486151209498</v>
      </c>
      <c r="V40" s="167"/>
      <c r="W40" s="164">
        <f>W7</f>
        <v>4.320000171661377</v>
      </c>
      <c r="X40" s="164"/>
      <c r="Y40" s="164"/>
      <c r="Z40" s="164">
        <f>Y7</f>
        <v>2.880000114440918</v>
      </c>
      <c r="AA40" s="164"/>
      <c r="AB40" s="165"/>
      <c r="AC40" s="166">
        <f>AC7</f>
        <v>435.71063726932476</v>
      </c>
      <c r="AD40" s="167"/>
      <c r="AE40" s="164">
        <f>AE7</f>
        <v>4.320000171661377</v>
      </c>
      <c r="AF40" s="164"/>
      <c r="AG40" s="164"/>
      <c r="AH40" s="164">
        <f>AG7</f>
        <v>2.1600000858306885</v>
      </c>
      <c r="AI40" s="164"/>
      <c r="AJ40" s="165"/>
      <c r="AK40" s="166">
        <f>AK7</f>
        <v>523.65899597239695</v>
      </c>
      <c r="AL40" s="167"/>
      <c r="AM40" s="164">
        <f>AM7</f>
        <v>5.0399999618530273</v>
      </c>
      <c r="AN40" s="164"/>
      <c r="AO40" s="164"/>
      <c r="AP40" s="164">
        <f>AO7</f>
        <v>2.880000114440918</v>
      </c>
      <c r="AQ40" s="164"/>
      <c r="AR40" s="165"/>
      <c r="AS40" s="166">
        <f>AS7</f>
        <v>435.71063726932476</v>
      </c>
      <c r="AT40" s="167"/>
      <c r="AU40" s="164">
        <f>AU7</f>
        <v>4.320000171661377</v>
      </c>
      <c r="AV40" s="164"/>
      <c r="AW40" s="164"/>
      <c r="AX40" s="164">
        <f>AW7</f>
        <v>2.1600000858306885</v>
      </c>
      <c r="AY40" s="164"/>
      <c r="AZ40" s="165"/>
    </row>
    <row r="41" spans="1:52" x14ac:dyDescent="0.2">
      <c r="A41" s="168" t="s">
        <v>384</v>
      </c>
      <c r="B41" s="169"/>
      <c r="C41" s="169"/>
      <c r="D41" s="169"/>
      <c r="E41" s="17"/>
      <c r="F41" s="17"/>
      <c r="G41" s="17"/>
      <c r="H41" s="17"/>
      <c r="I41" s="17"/>
      <c r="J41" s="17"/>
      <c r="K41" s="17"/>
      <c r="L41" s="3"/>
      <c r="M41" s="198">
        <f>IF(OR(M23=0,S7=0),0,ABS(1000*O41/(SQRT(3)*M23*S7)))</f>
        <v>3.575061396446777</v>
      </c>
      <c r="N41" s="199"/>
      <c r="O41" s="200">
        <v>-3.5999998450279236E-2</v>
      </c>
      <c r="P41" s="200"/>
      <c r="Q41" s="200"/>
      <c r="R41" s="48">
        <f>-ABS(O41)*TAN(ACOS(S7))</f>
        <v>-1.7999999225139618E-2</v>
      </c>
      <c r="S41" s="48"/>
      <c r="T41" s="170"/>
      <c r="U41" s="198">
        <f>IF(OR(U23=0,AA7=0),0,ABS(1000*W41/(SQRT(3)*U23*AA7)))</f>
        <v>3.9031235228170398</v>
      </c>
      <c r="V41" s="199"/>
      <c r="W41" s="200">
        <v>-3.5999998450279236E-2</v>
      </c>
      <c r="X41" s="200"/>
      <c r="Y41" s="200"/>
      <c r="Z41" s="48">
        <f>-ABS(W41)*TAN(ACOS(AA7))</f>
        <v>-2.3999998966852815E-2</v>
      </c>
      <c r="AA41" s="48"/>
      <c r="AB41" s="170"/>
      <c r="AC41" s="198">
        <f>IF(OR(AC23=0,AI7=0),0,ABS(1000*AE41/(SQRT(3)*AC23*AI7)))</f>
        <v>3.630921676661309</v>
      </c>
      <c r="AD41" s="199"/>
      <c r="AE41" s="200">
        <v>-3.5999998450279236E-2</v>
      </c>
      <c r="AF41" s="200"/>
      <c r="AG41" s="200"/>
      <c r="AH41" s="48">
        <f>-ABS(AE41)*TAN(ACOS(AI7))</f>
        <v>-1.7999999225139618E-2</v>
      </c>
      <c r="AI41" s="48"/>
      <c r="AJ41" s="170"/>
      <c r="AK41" s="198">
        <f>IF(OR(AK23=0,AQ7=0),0,ABS(1000*AM41/(SQRT(3)*AK23*AQ7)))</f>
        <v>1.8702106335482958</v>
      </c>
      <c r="AL41" s="199"/>
      <c r="AM41" s="200">
        <v>-1.7999999225139618E-2</v>
      </c>
      <c r="AN41" s="200"/>
      <c r="AO41" s="200"/>
      <c r="AP41" s="48">
        <f>-ABS(AM41)*TAN(ACOS(AQ7))</f>
        <v>-1.0285714329505436E-2</v>
      </c>
      <c r="AQ41" s="48"/>
      <c r="AR41" s="170"/>
      <c r="AS41" s="198">
        <f>IF(OR(AS23=0,AY7=0),0,ABS(1000*AU41/(SQRT(3)*AS23*AY7)))</f>
        <v>1.8154608383306545</v>
      </c>
      <c r="AT41" s="199"/>
      <c r="AU41" s="200">
        <v>-1.7999999225139618E-2</v>
      </c>
      <c r="AV41" s="200"/>
      <c r="AW41" s="200"/>
      <c r="AX41" s="48">
        <f>-ABS(AU41)*TAN(ACOS(AY7))</f>
        <v>-8.999999612569809E-3</v>
      </c>
      <c r="AY41" s="48"/>
      <c r="AZ41" s="170"/>
    </row>
    <row r="42" spans="1:52" x14ac:dyDescent="0.2">
      <c r="A42" s="168" t="s">
        <v>385</v>
      </c>
      <c r="B42" s="169"/>
      <c r="C42" s="169"/>
      <c r="D42" s="169"/>
      <c r="E42" s="17"/>
      <c r="F42" s="17"/>
      <c r="G42" s="17"/>
      <c r="H42" s="17"/>
      <c r="I42" s="17"/>
      <c r="J42" s="17"/>
      <c r="K42" s="17"/>
      <c r="L42" s="3"/>
      <c r="M42" s="198">
        <f>IF(OR(M23=0,S7=0),0,ABS(1000*O42/(SQRT(3)*M23*S7)))</f>
        <v>21.450369858474229</v>
      </c>
      <c r="N42" s="199"/>
      <c r="O42" s="200">
        <v>-0.21600000560283661</v>
      </c>
      <c r="P42" s="200"/>
      <c r="Q42" s="200"/>
      <c r="R42" s="48">
        <f>-ABS(O42)*TAN(ACOS(S7))</f>
        <v>-0.1080000028014183</v>
      </c>
      <c r="S42" s="48"/>
      <c r="T42" s="170"/>
      <c r="U42" s="198">
        <f>IF(OR(U23=0,AA7=0),0,ABS(1000*W42/(SQRT(3)*U23*AA7)))</f>
        <v>54.643732550609407</v>
      </c>
      <c r="V42" s="199"/>
      <c r="W42" s="200">
        <v>-0.50400000810623169</v>
      </c>
      <c r="X42" s="200"/>
      <c r="Y42" s="200"/>
      <c r="Z42" s="48">
        <f>-ABS(W42)*TAN(ACOS(AA7))</f>
        <v>-0.33600000540415431</v>
      </c>
      <c r="AA42" s="48"/>
      <c r="AB42" s="170"/>
      <c r="AC42" s="198">
        <f>IF(OR(AC23=0,AI7=0),0,ABS(1000*AE42/(SQRT(3)*AC23*AI7)))</f>
        <v>36.309219772443733</v>
      </c>
      <c r="AD42" s="199"/>
      <c r="AE42" s="200">
        <v>-0.36000001430511475</v>
      </c>
      <c r="AF42" s="200"/>
      <c r="AG42" s="200"/>
      <c r="AH42" s="48">
        <f>-ABS(AE42)*TAN(ACOS(AI7))</f>
        <v>-0.18000000715255737</v>
      </c>
      <c r="AI42" s="48"/>
      <c r="AJ42" s="170"/>
      <c r="AK42" s="198">
        <f>IF(OR(AK23=0,AQ7=0),0,ABS(1000*AM42/(SQRT(3)*AK23*AQ7)))</f>
        <v>29.923370136772732</v>
      </c>
      <c r="AL42" s="199"/>
      <c r="AM42" s="200">
        <v>-0.28799998760223389</v>
      </c>
      <c r="AN42" s="200"/>
      <c r="AO42" s="200"/>
      <c r="AP42" s="48">
        <f>-ABS(AM42)*TAN(ACOS(AQ7))</f>
        <v>-0.16457142927208698</v>
      </c>
      <c r="AQ42" s="48"/>
      <c r="AR42" s="170"/>
      <c r="AS42" s="198">
        <f>IF(OR(AS23=0,AY7=0),0,ABS(1000*AU42/(SQRT(3)*AS23*AY7)))</f>
        <v>36.309219772443733</v>
      </c>
      <c r="AT42" s="199"/>
      <c r="AU42" s="200">
        <v>-0.36000001430511475</v>
      </c>
      <c r="AV42" s="200"/>
      <c r="AW42" s="200"/>
      <c r="AX42" s="48">
        <f>-ABS(AU42)*TAN(ACOS(AY7))</f>
        <v>-0.18000000715255737</v>
      </c>
      <c r="AY42" s="48"/>
      <c r="AZ42" s="170"/>
    </row>
    <row r="43" spans="1:52" x14ac:dyDescent="0.2">
      <c r="A43" s="168" t="s">
        <v>386</v>
      </c>
      <c r="B43" s="169"/>
      <c r="C43" s="169"/>
      <c r="D43" s="169"/>
      <c r="E43" s="17">
        <v>47.9</v>
      </c>
      <c r="F43" s="17">
        <v>0.5</v>
      </c>
      <c r="G43" s="17">
        <v>48.9</v>
      </c>
      <c r="H43" s="17">
        <v>25</v>
      </c>
      <c r="I43" s="17"/>
      <c r="J43" s="17"/>
      <c r="K43" s="17"/>
      <c r="L43" s="3"/>
      <c r="M43" s="198">
        <f>IF(OR(M23=0,S7=0),0,ABS(1000*O43/(SQRT(3)*M23*S7)))</f>
        <v>122.14793819760045</v>
      </c>
      <c r="N43" s="199"/>
      <c r="O43" s="200">
        <v>-1.2300000190734863</v>
      </c>
      <c r="P43" s="200"/>
      <c r="Q43" s="200"/>
      <c r="R43" s="48">
        <f>-ABS(O43)*TAN(ACOS(S7))</f>
        <v>-0.61500000953674316</v>
      </c>
      <c r="S43" s="48"/>
      <c r="T43" s="170"/>
      <c r="U43" s="198">
        <f>IF(OR(U23=0,AA7=0),0,ABS(1000*W43/(SQRT(3)*U23*AA7)))</f>
        <v>201.66139224425476</v>
      </c>
      <c r="V43" s="199"/>
      <c r="W43" s="200">
        <v>-1.8600000143051147</v>
      </c>
      <c r="X43" s="200"/>
      <c r="Y43" s="200"/>
      <c r="Z43" s="48">
        <f>-ABS(W43)*TAN(ACOS(AA7))</f>
        <v>-1.2400000095367427</v>
      </c>
      <c r="AA43" s="48"/>
      <c r="AB43" s="170"/>
      <c r="AC43" s="198">
        <f>IF(OR(AC23=0,AI7=0),0,ABS(1000*AE43/(SQRT(3)*AC23*AI7)))</f>
        <v>200.70929117295913</v>
      </c>
      <c r="AD43" s="199"/>
      <c r="AE43" s="200">
        <v>-1.9900000095367432</v>
      </c>
      <c r="AF43" s="200"/>
      <c r="AG43" s="200"/>
      <c r="AH43" s="48">
        <f>-ABS(AE43)*TAN(ACOS(AI7))</f>
        <v>-0.99500000476837158</v>
      </c>
      <c r="AI43" s="48"/>
      <c r="AJ43" s="170"/>
      <c r="AK43" s="198">
        <f>IF(OR(AK23=0,AQ7=0),0,ABS(1000*AM43/(SQRT(3)*AK23*AQ7)))</f>
        <v>209.87920037351097</v>
      </c>
      <c r="AL43" s="199"/>
      <c r="AM43" s="200">
        <v>-2.0199999809265137</v>
      </c>
      <c r="AN43" s="200"/>
      <c r="AO43" s="200"/>
      <c r="AP43" s="48">
        <f>-ABS(AM43)*TAN(ACOS(AQ7))</f>
        <v>-1.1542857579903807</v>
      </c>
      <c r="AQ43" s="48"/>
      <c r="AR43" s="170"/>
      <c r="AS43" s="198">
        <f>IF(OR(AS23=0,AY7=0),0,ABS(1000*AU43/(SQRT(3)*AS23*AY7)))</f>
        <v>180.53749840271621</v>
      </c>
      <c r="AT43" s="199"/>
      <c r="AU43" s="200">
        <v>-1.7899999618530273</v>
      </c>
      <c r="AV43" s="200"/>
      <c r="AW43" s="200"/>
      <c r="AX43" s="48">
        <f>-ABS(AU43)*TAN(ACOS(AY7))</f>
        <v>-0.89499998092651367</v>
      </c>
      <c r="AY43" s="48"/>
      <c r="AZ43" s="170"/>
    </row>
    <row r="44" spans="1:52" x14ac:dyDescent="0.2">
      <c r="A44" s="168" t="s">
        <v>387</v>
      </c>
      <c r="B44" s="169"/>
      <c r="C44" s="169"/>
      <c r="D44" s="169"/>
      <c r="E44" s="17">
        <v>47.9</v>
      </c>
      <c r="F44" s="17">
        <v>0.5</v>
      </c>
      <c r="G44" s="17">
        <v>48.9</v>
      </c>
      <c r="H44" s="17">
        <v>25</v>
      </c>
      <c r="I44" s="17"/>
      <c r="J44" s="17"/>
      <c r="K44" s="17"/>
      <c r="L44" s="3"/>
      <c r="M44" s="198">
        <f>IF(OR(M23=0,S7=0),0,ABS(1000*O44/(SQRT(3)*M23*S7)))</f>
        <v>0</v>
      </c>
      <c r="N44" s="199"/>
      <c r="O44" s="200">
        <v>0</v>
      </c>
      <c r="P44" s="200"/>
      <c r="Q44" s="200"/>
      <c r="R44" s="48">
        <f>-ABS(O44)*TAN(ACOS(S7))</f>
        <v>0</v>
      </c>
      <c r="S44" s="48"/>
      <c r="T44" s="170"/>
      <c r="U44" s="198">
        <f>IF(OR(U23=0,AA7=0),0,ABS(1000*W44/(SQRT(3)*U23*AA7)))</f>
        <v>9.7578096148353115</v>
      </c>
      <c r="V44" s="199"/>
      <c r="W44" s="200">
        <v>-9.0000003576278687E-2</v>
      </c>
      <c r="X44" s="200"/>
      <c r="Y44" s="200"/>
      <c r="Z44" s="48">
        <f>-ABS(W44)*TAN(ACOS(AA7))</f>
        <v>-6.000000238418577E-2</v>
      </c>
      <c r="AA44" s="48"/>
      <c r="AB44" s="170"/>
      <c r="AC44" s="198">
        <f>IF(OR(AC23=0,AI7=0),0,ABS(1000*AE44/(SQRT(3)*AC23*AI7)))</f>
        <v>9.0773049431109332</v>
      </c>
      <c r="AD44" s="199"/>
      <c r="AE44" s="200">
        <v>-9.0000003576278687E-2</v>
      </c>
      <c r="AF44" s="200"/>
      <c r="AG44" s="200"/>
      <c r="AH44" s="48">
        <f>-ABS(AE44)*TAN(ACOS(AI7))</f>
        <v>-4.5000001788139343E-2</v>
      </c>
      <c r="AI44" s="48"/>
      <c r="AJ44" s="170"/>
      <c r="AK44" s="198">
        <f>IF(OR(AK23=0,AQ7=0),0,ABS(1000*AM44/(SQRT(3)*AK23*AQ7)))</f>
        <v>9.3510539418612364</v>
      </c>
      <c r="AL44" s="199"/>
      <c r="AM44" s="200">
        <v>-9.0000003576278687E-2</v>
      </c>
      <c r="AN44" s="200"/>
      <c r="AO44" s="200"/>
      <c r="AP44" s="48">
        <f>-ABS(AM44)*TAN(ACOS(AQ7))</f>
        <v>-5.1428575905002008E-2</v>
      </c>
      <c r="AQ44" s="48"/>
      <c r="AR44" s="170"/>
      <c r="AS44" s="198">
        <f>IF(OR(AS23=0,AY7=0),0,ABS(1000*AU44/(SQRT(3)*AS23*AY7)))</f>
        <v>0</v>
      </c>
      <c r="AT44" s="199"/>
      <c r="AU44" s="200">
        <v>0</v>
      </c>
      <c r="AV44" s="200"/>
      <c r="AW44" s="200"/>
      <c r="AX44" s="48">
        <f>-ABS(AU44)*TAN(ACOS(AY7))</f>
        <v>0</v>
      </c>
      <c r="AY44" s="48"/>
      <c r="AZ44" s="170"/>
    </row>
    <row r="45" spans="1:52" x14ac:dyDescent="0.2">
      <c r="A45" s="168" t="s">
        <v>388</v>
      </c>
      <c r="B45" s="169"/>
      <c r="C45" s="169"/>
      <c r="D45" s="169"/>
      <c r="E45" s="17"/>
      <c r="F45" s="17"/>
      <c r="G45" s="17"/>
      <c r="H45" s="17"/>
      <c r="I45" s="17"/>
      <c r="J45" s="17"/>
      <c r="K45" s="17"/>
      <c r="L45" s="3"/>
      <c r="M45" s="198">
        <f>IF(OR(M23=0,S7=0),0,ABS(1000*O45/(SQRT(3)*M23*S7)))</f>
        <v>10.725184929237114</v>
      </c>
      <c r="N45" s="199"/>
      <c r="O45" s="200">
        <v>-0.1080000028014183</v>
      </c>
      <c r="P45" s="200"/>
      <c r="Q45" s="200"/>
      <c r="R45" s="48">
        <f>-ABS(O45)*TAN(ACOS(S7))</f>
        <v>-5.4000001400709152E-2</v>
      </c>
      <c r="S45" s="48"/>
      <c r="T45" s="170"/>
      <c r="U45" s="198">
        <f>IF(OR(U23=0,AA7=0),0,ABS(1000*W45/(SQRT(3)*U23*AA7)))</f>
        <v>21.46718018328643</v>
      </c>
      <c r="V45" s="199"/>
      <c r="W45" s="200">
        <v>-0.19799999892711639</v>
      </c>
      <c r="X45" s="200"/>
      <c r="Y45" s="200"/>
      <c r="Z45" s="48">
        <f>-ABS(W45)*TAN(ACOS(AA7))</f>
        <v>-0.13199999928474421</v>
      </c>
      <c r="AA45" s="48"/>
      <c r="AB45" s="170"/>
      <c r="AC45" s="198">
        <f>IF(OR(AC23=0,AI7=0),0,ABS(1000*AE45/(SQRT(3)*AC23*AI7)))</f>
        <v>16.339148296433553</v>
      </c>
      <c r="AD45" s="199"/>
      <c r="AE45" s="200">
        <v>-0.16200000047683716</v>
      </c>
      <c r="AF45" s="200"/>
      <c r="AG45" s="200"/>
      <c r="AH45" s="48">
        <f>-ABS(AE45)*TAN(ACOS(AI7))</f>
        <v>-8.1000000238418579E-2</v>
      </c>
      <c r="AI45" s="48"/>
      <c r="AJ45" s="170"/>
      <c r="AK45" s="198">
        <f>IF(OR(AK23=0,AQ7=0),0,ABS(1000*AM45/(SQRT(3)*AK23*AQ7)))</f>
        <v>16.831896476054421</v>
      </c>
      <c r="AL45" s="199"/>
      <c r="AM45" s="200">
        <v>-0.16200000047683716</v>
      </c>
      <c r="AN45" s="200"/>
      <c r="AO45" s="200"/>
      <c r="AP45" s="48">
        <f>-ABS(AM45)*TAN(ACOS(AQ7))</f>
        <v>-9.2571433223023761E-2</v>
      </c>
      <c r="AQ45" s="48"/>
      <c r="AR45" s="170"/>
      <c r="AS45" s="198">
        <f>IF(OR(AS23=0,AY7=0),0,ABS(1000*AU45/(SQRT(3)*AS23*AY7)))</f>
        <v>12.708226619772242</v>
      </c>
      <c r="AT45" s="199"/>
      <c r="AU45" s="200">
        <v>-0.12600000202655792</v>
      </c>
      <c r="AV45" s="200"/>
      <c r="AW45" s="200"/>
      <c r="AX45" s="48">
        <f>-ABS(AU45)*TAN(ACOS(AY7))</f>
        <v>-6.3000001013278961E-2</v>
      </c>
      <c r="AY45" s="48"/>
      <c r="AZ45" s="170"/>
    </row>
    <row r="46" spans="1:52" x14ac:dyDescent="0.2">
      <c r="A46" s="168" t="s">
        <v>389</v>
      </c>
      <c r="B46" s="169"/>
      <c r="C46" s="169"/>
      <c r="D46" s="169"/>
      <c r="E46" s="17">
        <v>47.9</v>
      </c>
      <c r="F46" s="17">
        <v>0.5</v>
      </c>
      <c r="G46" s="17">
        <v>48.9</v>
      </c>
      <c r="H46" s="17">
        <v>25</v>
      </c>
      <c r="I46" s="17"/>
      <c r="J46" s="17"/>
      <c r="K46" s="17"/>
      <c r="L46" s="3"/>
      <c r="M46" s="198">
        <f>IF(OR(M23=0,S7=0),0,ABS(1000*O46/(SQRT(3)*M23*S7)))</f>
        <v>7.9445810454143455</v>
      </c>
      <c r="N46" s="199"/>
      <c r="O46" s="200">
        <v>-7.9999998211860657E-2</v>
      </c>
      <c r="P46" s="200"/>
      <c r="Q46" s="200"/>
      <c r="R46" s="48">
        <f>-ABS(O46)*TAN(ACOS(S7))</f>
        <v>-3.9999999105930328E-2</v>
      </c>
      <c r="S46" s="48"/>
      <c r="T46" s="170"/>
      <c r="U46" s="198">
        <f>IF(OR(U23=0,AA7=0),0,ABS(1000*W46/(SQRT(3)*U23*AA7)))</f>
        <v>13.010412011987704</v>
      </c>
      <c r="V46" s="199"/>
      <c r="W46" s="200">
        <v>-0.11999999731779099</v>
      </c>
      <c r="X46" s="200"/>
      <c r="Y46" s="200"/>
      <c r="Z46" s="48">
        <f>-ABS(W46)*TAN(ACOS(AA7))</f>
        <v>-7.9999998211860629E-2</v>
      </c>
      <c r="AA46" s="48"/>
      <c r="AB46" s="170"/>
      <c r="AC46" s="198">
        <f>IF(OR(AC23=0,AI7=0),0,ABS(1000*AE46/(SQRT(3)*AC23*AI7)))</f>
        <v>12.103072506023585</v>
      </c>
      <c r="AD46" s="199"/>
      <c r="AE46" s="200">
        <v>-0.11999999731779099</v>
      </c>
      <c r="AF46" s="200"/>
      <c r="AG46" s="200"/>
      <c r="AH46" s="48">
        <f>-ABS(AE46)*TAN(ACOS(AI7))</f>
        <v>-5.9999998658895493E-2</v>
      </c>
      <c r="AI46" s="48"/>
      <c r="AJ46" s="170"/>
      <c r="AK46" s="198">
        <f>IF(OR(AK23=0,AQ7=0),0,ABS(1000*AM46/(SQRT(3)*AK23*AQ7)))</f>
        <v>15.585089903102062</v>
      </c>
      <c r="AL46" s="199"/>
      <c r="AM46" s="200">
        <v>-0.15000000596046448</v>
      </c>
      <c r="AN46" s="200"/>
      <c r="AO46" s="200"/>
      <c r="AP46" s="48">
        <f>-ABS(AM46)*TAN(ACOS(AQ7))</f>
        <v>-8.5714293175003356E-2</v>
      </c>
      <c r="AQ46" s="48"/>
      <c r="AR46" s="170"/>
      <c r="AS46" s="198">
        <f>IF(OR(AS23=0,AY7=0),0,ABS(1000*AU46/(SQRT(3)*AS23*AY7)))</f>
        <v>8.0687150040157221</v>
      </c>
      <c r="AT46" s="199"/>
      <c r="AU46" s="200">
        <v>-7.9999998211860657E-2</v>
      </c>
      <c r="AV46" s="200"/>
      <c r="AW46" s="200"/>
      <c r="AX46" s="48">
        <f>-ABS(AU46)*TAN(ACOS(AY7))</f>
        <v>-3.9999999105930328E-2</v>
      </c>
      <c r="AY46" s="48"/>
      <c r="AZ46" s="170"/>
    </row>
    <row r="47" spans="1:52" x14ac:dyDescent="0.2">
      <c r="A47" s="168" t="s">
        <v>390</v>
      </c>
      <c r="B47" s="169"/>
      <c r="C47" s="169"/>
      <c r="D47" s="169"/>
      <c r="E47" s="17"/>
      <c r="F47" s="17"/>
      <c r="G47" s="17"/>
      <c r="H47" s="17"/>
      <c r="I47" s="17"/>
      <c r="J47" s="17"/>
      <c r="K47" s="17"/>
      <c r="L47" s="3"/>
      <c r="M47" s="198">
        <f>IF(OR(M23=0,S7=0),0,ABS(1000*O47/(SQRT(3)*M23*S7)))</f>
        <v>23.833743136243037</v>
      </c>
      <c r="N47" s="199"/>
      <c r="O47" s="200">
        <v>-0.23999999463558197</v>
      </c>
      <c r="P47" s="200"/>
      <c r="Q47" s="200"/>
      <c r="R47" s="48">
        <f>-ABS(O47)*TAN(ACOS(S7))</f>
        <v>-0.11999999731779099</v>
      </c>
      <c r="S47" s="48"/>
      <c r="T47" s="170"/>
      <c r="U47" s="198">
        <f>IF(OR(U23=0,AA7=0),0,ABS(1000*W47/(SQRT(3)*U23*AA7)))</f>
        <v>39.031238459341246</v>
      </c>
      <c r="V47" s="199"/>
      <c r="W47" s="200">
        <v>-0.36000001430511475</v>
      </c>
      <c r="X47" s="200"/>
      <c r="Y47" s="200"/>
      <c r="Z47" s="48">
        <f>-ABS(W47)*TAN(ACOS(AA7))</f>
        <v>-0.24000000953674308</v>
      </c>
      <c r="AA47" s="48"/>
      <c r="AB47" s="170"/>
      <c r="AC47" s="198">
        <f>IF(OR(AC23=0,AI7=0),0,ABS(1000*AE47/(SQRT(3)*AC23*AI7)))</f>
        <v>24.20614501204717</v>
      </c>
      <c r="AD47" s="199"/>
      <c r="AE47" s="200">
        <v>-0.23999999463558197</v>
      </c>
      <c r="AF47" s="200"/>
      <c r="AG47" s="200"/>
      <c r="AH47" s="48">
        <f>-ABS(AE47)*TAN(ACOS(AI7))</f>
        <v>-0.11999999731779099</v>
      </c>
      <c r="AI47" s="48"/>
      <c r="AJ47" s="170"/>
      <c r="AK47" s="198">
        <f>IF(OR(AK23=0,AQ7=0),0,ABS(1000*AM47/(SQRT(3)*AK23*AQ7)))</f>
        <v>24.93614229672378</v>
      </c>
      <c r="AL47" s="199"/>
      <c r="AM47" s="200">
        <v>-0.23999999463558197</v>
      </c>
      <c r="AN47" s="200"/>
      <c r="AO47" s="200"/>
      <c r="AP47" s="48">
        <f>-ABS(AM47)*TAN(ACOS(AQ7))</f>
        <v>-0.1371428605650557</v>
      </c>
      <c r="AQ47" s="48"/>
      <c r="AR47" s="170"/>
      <c r="AS47" s="198">
        <f>IF(OR(AS23=0,AY7=0),0,ABS(1000*AU47/(SQRT(3)*AS23*AY7)))</f>
        <v>24.20614501204717</v>
      </c>
      <c r="AT47" s="199"/>
      <c r="AU47" s="200">
        <v>-0.23999999463558197</v>
      </c>
      <c r="AV47" s="200"/>
      <c r="AW47" s="200"/>
      <c r="AX47" s="48">
        <f>-ABS(AU47)*TAN(ACOS(AY7))</f>
        <v>-0.11999999731779099</v>
      </c>
      <c r="AY47" s="48"/>
      <c r="AZ47" s="170"/>
    </row>
    <row r="48" spans="1:52" x14ac:dyDescent="0.2">
      <c r="A48" s="168" t="s">
        <v>391</v>
      </c>
      <c r="B48" s="169"/>
      <c r="C48" s="169"/>
      <c r="D48" s="169"/>
      <c r="E48" s="17"/>
      <c r="F48" s="17"/>
      <c r="G48" s="17"/>
      <c r="H48" s="17"/>
      <c r="I48" s="17"/>
      <c r="J48" s="17"/>
      <c r="K48" s="17"/>
      <c r="L48" s="3"/>
      <c r="M48" s="198">
        <f>IF(OR(M23=0,S7=0),0,ABS(1000*O48/(SQRT(3)*M23*S7)))</f>
        <v>2.3833743876139821</v>
      </c>
      <c r="N48" s="199"/>
      <c r="O48" s="200">
        <v>-2.4000000208616257E-2</v>
      </c>
      <c r="P48" s="200"/>
      <c r="Q48" s="200"/>
      <c r="R48" s="48">
        <f>-ABS(O48)*TAN(ACOS(S7))</f>
        <v>-1.2000000104308128E-2</v>
      </c>
      <c r="S48" s="48"/>
      <c r="T48" s="170"/>
      <c r="U48" s="198">
        <f>IF(OR(U23=0,AA7=0),0,ABS(1000*W48/(SQRT(3)*U23*AA7)))</f>
        <v>10.408329932707248</v>
      </c>
      <c r="V48" s="199"/>
      <c r="W48" s="200">
        <v>-9.6000000834465027E-2</v>
      </c>
      <c r="X48" s="200"/>
      <c r="Y48" s="200"/>
      <c r="Z48" s="48">
        <f>-ABS(W48)*TAN(ACOS(AA7))</f>
        <v>-6.4000000556309999E-2</v>
      </c>
      <c r="AA48" s="48"/>
      <c r="AB48" s="170"/>
      <c r="AC48" s="198">
        <f>IF(OR(AC23=0,AI7=0),0,ABS(1000*AE48/(SQRT(3)*AC23*AI7)))</f>
        <v>9.6824583054019318</v>
      </c>
      <c r="AD48" s="199"/>
      <c r="AE48" s="200">
        <v>-9.6000000834465027E-2</v>
      </c>
      <c r="AF48" s="200"/>
      <c r="AG48" s="200"/>
      <c r="AH48" s="48">
        <f>-ABS(AE48)*TAN(ACOS(AI7))</f>
        <v>-4.8000000417232513E-2</v>
      </c>
      <c r="AI48" s="48"/>
      <c r="AJ48" s="170"/>
      <c r="AK48" s="198">
        <f>IF(OR(AK23=0,AQ7=0),0,ABS(1000*AM48/(SQRT(3)*AK23*AQ7)))</f>
        <v>9.9744572283374158</v>
      </c>
      <c r="AL48" s="199"/>
      <c r="AM48" s="200">
        <v>-9.6000000834465027E-2</v>
      </c>
      <c r="AN48" s="200"/>
      <c r="AO48" s="200"/>
      <c r="AP48" s="48">
        <f>-ABS(AM48)*TAN(ACOS(AQ7))</f>
        <v>-5.485714592901221E-2</v>
      </c>
      <c r="AQ48" s="48"/>
      <c r="AR48" s="170"/>
      <c r="AS48" s="198">
        <f>IF(OR(AS23=0,AY7=0),0,ABS(1000*AU48/(SQRT(3)*AS23*AY7)))</f>
        <v>4.8412291527009659</v>
      </c>
      <c r="AT48" s="199"/>
      <c r="AU48" s="200">
        <v>-4.8000000417232513E-2</v>
      </c>
      <c r="AV48" s="200"/>
      <c r="AW48" s="200"/>
      <c r="AX48" s="48">
        <f>-ABS(AU48)*TAN(ACOS(AY7))</f>
        <v>-2.4000000208616257E-2</v>
      </c>
      <c r="AY48" s="48"/>
      <c r="AZ48" s="170"/>
    </row>
    <row r="49" spans="1:52" x14ac:dyDescent="0.2">
      <c r="A49" s="168" t="s">
        <v>392</v>
      </c>
      <c r="B49" s="169"/>
      <c r="C49" s="169"/>
      <c r="D49" s="169"/>
      <c r="E49" s="17">
        <v>47.9</v>
      </c>
      <c r="F49" s="17">
        <v>0.5</v>
      </c>
      <c r="G49" s="17">
        <v>48.9</v>
      </c>
      <c r="H49" s="17">
        <v>25</v>
      </c>
      <c r="I49" s="17"/>
      <c r="J49" s="17"/>
      <c r="K49" s="17"/>
      <c r="L49" s="3"/>
      <c r="M49" s="198">
        <f>IF(OR(M23=0,S7=0),0,ABS(1000*O49/(SQRT(3)*M23*S7)))</f>
        <v>36.743688629860721</v>
      </c>
      <c r="N49" s="199"/>
      <c r="O49" s="200">
        <v>-0.37000000476837158</v>
      </c>
      <c r="P49" s="200"/>
      <c r="Q49" s="200"/>
      <c r="R49" s="48">
        <f>-ABS(O49)*TAN(ACOS(S7))</f>
        <v>-0.18500000238418579</v>
      </c>
      <c r="S49" s="48"/>
      <c r="T49" s="170"/>
      <c r="U49" s="198">
        <f>IF(OR(U23=0,AA7=0),0,ABS(1000*W49/(SQRT(3)*U23*AA7)))</f>
        <v>1.0842010009989753</v>
      </c>
      <c r="V49" s="199"/>
      <c r="W49" s="200">
        <v>-9.9999997764825821E-3</v>
      </c>
      <c r="X49" s="200"/>
      <c r="Y49" s="200"/>
      <c r="Z49" s="48">
        <f>-ABS(W49)*TAN(ACOS(AA7))</f>
        <v>-6.6666665176550524E-3</v>
      </c>
      <c r="AA49" s="48"/>
      <c r="AB49" s="170"/>
      <c r="AC49" s="198">
        <f>IF(OR(AC23=0,AI7=0),0,ABS(1000*AE49/(SQRT(3)*AC23*AI7)))</f>
        <v>1.0085893755019653</v>
      </c>
      <c r="AD49" s="199"/>
      <c r="AE49" s="200">
        <v>-9.9999997764825821E-3</v>
      </c>
      <c r="AF49" s="200"/>
      <c r="AG49" s="200"/>
      <c r="AH49" s="48">
        <f>-ABS(AE49)*TAN(ACOS(AI7))</f>
        <v>-4.999999888241291E-3</v>
      </c>
      <c r="AI49" s="48"/>
      <c r="AJ49" s="170"/>
      <c r="AK49" s="198">
        <f>IF(OR(AK23=0,AQ7=0),0,ABS(1000*AM49/(SQRT(3)*AK23*AQ7)))</f>
        <v>1.0390059290301576</v>
      </c>
      <c r="AL49" s="199"/>
      <c r="AM49" s="200">
        <v>-9.9999997764825821E-3</v>
      </c>
      <c r="AN49" s="200"/>
      <c r="AO49" s="200"/>
      <c r="AP49" s="48">
        <f>-ABS(AM49)*TAN(ACOS(AQ7))</f>
        <v>-5.7142858568773212E-3</v>
      </c>
      <c r="AQ49" s="48"/>
      <c r="AR49" s="170"/>
      <c r="AS49" s="198">
        <f>IF(OR(AS23=0,AY7=0),0,ABS(1000*AU49/(SQRT(3)*AS23*AY7)))</f>
        <v>1.0085893755019653</v>
      </c>
      <c r="AT49" s="199"/>
      <c r="AU49" s="200">
        <v>-9.9999997764825821E-3</v>
      </c>
      <c r="AV49" s="200"/>
      <c r="AW49" s="200"/>
      <c r="AX49" s="48">
        <f>-ABS(AU49)*TAN(ACOS(AY7))</f>
        <v>-4.999999888241291E-3</v>
      </c>
      <c r="AY49" s="48"/>
      <c r="AZ49" s="170"/>
    </row>
    <row r="50" spans="1:52" x14ac:dyDescent="0.2">
      <c r="A50" s="168" t="s">
        <v>393</v>
      </c>
      <c r="B50" s="169"/>
      <c r="C50" s="169"/>
      <c r="D50" s="169"/>
      <c r="E50" s="17">
        <v>47.9</v>
      </c>
      <c r="F50" s="17">
        <v>0.5</v>
      </c>
      <c r="G50" s="17">
        <v>48.9</v>
      </c>
      <c r="H50" s="17">
        <v>25</v>
      </c>
      <c r="I50" s="17"/>
      <c r="J50" s="17"/>
      <c r="K50" s="17"/>
      <c r="L50" s="3"/>
      <c r="M50" s="198">
        <f>IF(OR(M23=0,S7=0),0,ABS(1000*O50/(SQRT(3)*M23*S7)))</f>
        <v>44.688268195481498</v>
      </c>
      <c r="N50" s="199"/>
      <c r="O50" s="200">
        <v>-0.44999998807907104</v>
      </c>
      <c r="P50" s="200"/>
      <c r="Q50" s="200"/>
      <c r="R50" s="48">
        <f>-ABS(O50)*TAN(ACOS(S7))</f>
        <v>-0.22499999403953552</v>
      </c>
      <c r="S50" s="48"/>
      <c r="T50" s="170"/>
      <c r="U50" s="198">
        <f>IF(OR(U23=0,AA7=0),0,ABS(1000*W50/(SQRT(3)*U23*AA7)))</f>
        <v>151.78814094764925</v>
      </c>
      <c r="V50" s="199"/>
      <c r="W50" s="200">
        <v>-1.3999999761581421</v>
      </c>
      <c r="X50" s="200"/>
      <c r="Y50" s="200"/>
      <c r="Z50" s="48">
        <f>-ABS(W50)*TAN(ACOS(AA7))</f>
        <v>-0.93333331743876102</v>
      </c>
      <c r="AA50" s="48"/>
      <c r="AB50" s="170"/>
      <c r="AC50" s="198">
        <f>IF(OR(AC23=0,AI7=0),0,ABS(1000*AE50/(SQRT(3)*AC23*AI7)))</f>
        <v>154.31417501539394</v>
      </c>
      <c r="AD50" s="199"/>
      <c r="AE50" s="200">
        <v>-1.5299999713897705</v>
      </c>
      <c r="AF50" s="200"/>
      <c r="AG50" s="200"/>
      <c r="AH50" s="48">
        <f>-ABS(AE50)*TAN(ACOS(AI7))</f>
        <v>-0.76499998569488525</v>
      </c>
      <c r="AI50" s="48"/>
      <c r="AJ50" s="170"/>
      <c r="AK50" s="198">
        <f>IF(OR(AK23=0,AQ7=0),0,ABS(1000*AM50/(SQRT(3)*AK23*AQ7)))</f>
        <v>134.03176387724062</v>
      </c>
      <c r="AL50" s="199"/>
      <c r="AM50" s="200">
        <v>-1.2899999618530273</v>
      </c>
      <c r="AN50" s="200"/>
      <c r="AO50" s="200"/>
      <c r="AP50" s="48">
        <f>-ABS(AM50)*TAN(ACOS(AQ7))</f>
        <v>-0.73714287021533087</v>
      </c>
      <c r="AQ50" s="48"/>
      <c r="AR50" s="170"/>
      <c r="AS50" s="198">
        <f>IF(OR(AS23=0,AY7=0),0,ABS(1000*AU50/(SQRT(3)*AS23*AY7)))</f>
        <v>66.566902916146844</v>
      </c>
      <c r="AT50" s="199"/>
      <c r="AU50" s="200">
        <v>-0.6600000262260437</v>
      </c>
      <c r="AV50" s="200"/>
      <c r="AW50" s="200"/>
      <c r="AX50" s="48">
        <f>-ABS(AU50)*TAN(ACOS(AY7))</f>
        <v>-0.33000001311302185</v>
      </c>
      <c r="AY50" s="48"/>
      <c r="AZ50" s="170"/>
    </row>
    <row r="51" spans="1:52" ht="13.5" thickBot="1" x14ac:dyDescent="0.25">
      <c r="A51" s="171" t="s">
        <v>40</v>
      </c>
      <c r="B51" s="172"/>
      <c r="C51" s="172"/>
      <c r="D51" s="172"/>
      <c r="E51" s="173"/>
      <c r="F51" s="173"/>
      <c r="G51" s="173"/>
      <c r="H51" s="173"/>
      <c r="I51" s="173"/>
      <c r="J51" s="173"/>
      <c r="K51" s="173"/>
      <c r="L51" s="174"/>
      <c r="M51" s="84"/>
      <c r="N51" s="175"/>
      <c r="O51" s="82">
        <f>SUM(O40:Q50)</f>
        <v>0.12600010260939598</v>
      </c>
      <c r="P51" s="82"/>
      <c r="Q51" s="82"/>
      <c r="R51" s="82">
        <f>SUM(R40:T50)</f>
        <v>6.300005130469799E-2</v>
      </c>
      <c r="S51" s="82"/>
      <c r="T51" s="176"/>
      <c r="U51" s="84"/>
      <c r="V51" s="175"/>
      <c r="W51" s="82">
        <f>SUM(W40:Y50)</f>
        <v>-0.35399984009563923</v>
      </c>
      <c r="X51" s="82"/>
      <c r="Y51" s="82"/>
      <c r="Z51" s="82">
        <f>SUM(Z40:AB50)</f>
        <v>-0.2359998933970916</v>
      </c>
      <c r="AA51" s="82"/>
      <c r="AB51" s="176"/>
      <c r="AC51" s="84"/>
      <c r="AD51" s="175"/>
      <c r="AE51" s="82">
        <f>SUM(AE40:AG50)</f>
        <v>-0.31399981863796711</v>
      </c>
      <c r="AF51" s="82"/>
      <c r="AG51" s="82"/>
      <c r="AH51" s="82">
        <f>SUM(AH40:AJ50)</f>
        <v>-0.15699990931898355</v>
      </c>
      <c r="AI51" s="82"/>
      <c r="AJ51" s="176"/>
      <c r="AK51" s="84"/>
      <c r="AL51" s="175"/>
      <c r="AM51" s="82">
        <f>SUM(AM40:AO50)</f>
        <v>0.67600002698600292</v>
      </c>
      <c r="AN51" s="82"/>
      <c r="AO51" s="82"/>
      <c r="AP51" s="82">
        <f>SUM(AP40:AR50)</f>
        <v>0.38628574797963977</v>
      </c>
      <c r="AQ51" s="82"/>
      <c r="AR51" s="176"/>
      <c r="AS51" s="84"/>
      <c r="AT51" s="175"/>
      <c r="AU51" s="82">
        <f>SUM(AU40:AW50)</f>
        <v>0.9880001749843359</v>
      </c>
      <c r="AV51" s="82"/>
      <c r="AW51" s="82"/>
      <c r="AX51" s="82">
        <f>SUM(AX40:AZ50)</f>
        <v>0.49400008749216795</v>
      </c>
      <c r="AY51" s="82"/>
      <c r="AZ51" s="176"/>
    </row>
    <row r="52" spans="1:52" x14ac:dyDescent="0.2">
      <c r="A52" s="156" t="s">
        <v>41</v>
      </c>
      <c r="B52" s="157"/>
      <c r="C52" s="157"/>
      <c r="D52" s="157"/>
      <c r="E52" s="158"/>
      <c r="F52" s="158"/>
      <c r="G52" s="158"/>
      <c r="H52" s="158"/>
      <c r="I52" s="158"/>
      <c r="J52" s="158"/>
      <c r="K52" s="158"/>
      <c r="L52" s="159"/>
      <c r="M52" s="160"/>
      <c r="N52" s="161"/>
      <c r="O52" s="162"/>
      <c r="P52" s="162"/>
      <c r="Q52" s="162"/>
      <c r="R52" s="162"/>
      <c r="S52" s="162"/>
      <c r="T52" s="163"/>
      <c r="U52" s="160"/>
      <c r="V52" s="161"/>
      <c r="W52" s="162"/>
      <c r="X52" s="162"/>
      <c r="Y52" s="162"/>
      <c r="Z52" s="162"/>
      <c r="AA52" s="162"/>
      <c r="AB52" s="163"/>
      <c r="AC52" s="160"/>
      <c r="AD52" s="161"/>
      <c r="AE52" s="162"/>
      <c r="AF52" s="162"/>
      <c r="AG52" s="162"/>
      <c r="AH52" s="162"/>
      <c r="AI52" s="162"/>
      <c r="AJ52" s="163"/>
      <c r="AK52" s="160"/>
      <c r="AL52" s="161"/>
      <c r="AM52" s="162"/>
      <c r="AN52" s="162"/>
      <c r="AO52" s="162"/>
      <c r="AP52" s="162"/>
      <c r="AQ52" s="162"/>
      <c r="AR52" s="163"/>
      <c r="AS52" s="160"/>
      <c r="AT52" s="161"/>
      <c r="AU52" s="162"/>
      <c r="AV52" s="162"/>
      <c r="AW52" s="162"/>
      <c r="AX52" s="162"/>
      <c r="AY52" s="162"/>
      <c r="AZ52" s="163"/>
    </row>
    <row r="53" spans="1:52" x14ac:dyDescent="0.2">
      <c r="A53" s="168" t="s">
        <v>42</v>
      </c>
      <c r="B53" s="169"/>
      <c r="C53" s="169"/>
      <c r="D53" s="169"/>
      <c r="E53" s="17"/>
      <c r="F53" s="17"/>
      <c r="G53" s="17"/>
      <c r="H53" s="17"/>
      <c r="I53" s="17"/>
      <c r="J53" s="17"/>
      <c r="K53" s="17"/>
      <c r="L53" s="3"/>
      <c r="M53" s="166">
        <f>M10</f>
        <v>143.00246769621961</v>
      </c>
      <c r="N53" s="167"/>
      <c r="O53" s="164">
        <f>O10</f>
        <v>0.72000002861022949</v>
      </c>
      <c r="P53" s="164"/>
      <c r="Q53" s="164"/>
      <c r="R53" s="164">
        <f>Q10</f>
        <v>1.440000057220459</v>
      </c>
      <c r="S53" s="164"/>
      <c r="T53" s="165"/>
      <c r="U53" s="166">
        <f>U10</f>
        <v>378.73142615154006</v>
      </c>
      <c r="V53" s="167"/>
      <c r="W53" s="164">
        <f>W10</f>
        <v>3.5999999046325684</v>
      </c>
      <c r="X53" s="164"/>
      <c r="Y53" s="164"/>
      <c r="Z53" s="164">
        <f>Y10</f>
        <v>2.1600000858306885</v>
      </c>
      <c r="AA53" s="164"/>
      <c r="AB53" s="165"/>
      <c r="AC53" s="166">
        <f>AC10</f>
        <v>378.73142615154006</v>
      </c>
      <c r="AD53" s="167"/>
      <c r="AE53" s="164">
        <f>AE10</f>
        <v>3.5999999046325684</v>
      </c>
      <c r="AF53" s="164"/>
      <c r="AG53" s="164"/>
      <c r="AH53" s="164">
        <f>AG10</f>
        <v>2.1600000858306885</v>
      </c>
      <c r="AI53" s="164"/>
      <c r="AJ53" s="165"/>
      <c r="AK53" s="166">
        <f>AK10</f>
        <v>289.56885637982941</v>
      </c>
      <c r="AL53" s="167"/>
      <c r="AM53" s="164">
        <f>AM10</f>
        <v>2.880000114440918</v>
      </c>
      <c r="AN53" s="164"/>
      <c r="AO53" s="164"/>
      <c r="AP53" s="164">
        <f>AO10</f>
        <v>1.440000057220459</v>
      </c>
      <c r="AQ53" s="164"/>
      <c r="AR53" s="165"/>
      <c r="AS53" s="166">
        <f>AS10</f>
        <v>230.58455064193194</v>
      </c>
      <c r="AT53" s="167"/>
      <c r="AU53" s="164">
        <f>AU10</f>
        <v>2.1600000858306885</v>
      </c>
      <c r="AV53" s="164"/>
      <c r="AW53" s="164"/>
      <c r="AX53" s="164">
        <f>AW10</f>
        <v>1.440000057220459</v>
      </c>
      <c r="AY53" s="164"/>
      <c r="AZ53" s="165"/>
    </row>
    <row r="54" spans="1:52" x14ac:dyDescent="0.2">
      <c r="A54" s="168" t="s">
        <v>394</v>
      </c>
      <c r="B54" s="169"/>
      <c r="C54" s="169"/>
      <c r="D54" s="169"/>
      <c r="E54" s="17">
        <v>47.9</v>
      </c>
      <c r="F54" s="17">
        <v>0.5</v>
      </c>
      <c r="G54" s="17">
        <v>48.9</v>
      </c>
      <c r="H54" s="17">
        <v>25</v>
      </c>
      <c r="I54" s="17"/>
      <c r="J54" s="17"/>
      <c r="K54" s="17"/>
      <c r="L54" s="3"/>
      <c r="M54" s="198">
        <f>IF(OR(M24=0,S10=0),0,ABS(1000*O54/(SQRT(3)*M24*S10)))</f>
        <v>107.2518507721647</v>
      </c>
      <c r="N54" s="199"/>
      <c r="O54" s="200">
        <v>-0.54000002145767212</v>
      </c>
      <c r="P54" s="200"/>
      <c r="Q54" s="200"/>
      <c r="R54" s="48">
        <f>-ABS(O54)*TAN(ACOS(S10))</f>
        <v>-1.0800000429153434</v>
      </c>
      <c r="S54" s="48"/>
      <c r="T54" s="170"/>
      <c r="U54" s="198">
        <f>IF(OR(U24=0,AA10=0),0,ABS(1000*W54/(SQRT(3)*U24*AA10)))</f>
        <v>96.786924336249953</v>
      </c>
      <c r="V54" s="199"/>
      <c r="W54" s="200">
        <v>-0.92000001668930054</v>
      </c>
      <c r="X54" s="200"/>
      <c r="Y54" s="200"/>
      <c r="Z54" s="48">
        <f>-ABS(W54)*TAN(ACOS(AA10))</f>
        <v>-0.55200004657109747</v>
      </c>
      <c r="AA54" s="48"/>
      <c r="AB54" s="170"/>
      <c r="AC54" s="198">
        <f>IF(OR(AC24=0,AI10=0),0,ABS(1000*AE54/(SQRT(3)*AC24*AI10)))</f>
        <v>104.1511459540323</v>
      </c>
      <c r="AD54" s="199"/>
      <c r="AE54" s="200">
        <v>-0.99000000953674316</v>
      </c>
      <c r="AF54" s="200"/>
      <c r="AG54" s="200"/>
      <c r="AH54" s="48">
        <f>-ABS(AE54)*TAN(ACOS(AI10))</f>
        <v>-0.59400004506111292</v>
      </c>
      <c r="AI54" s="48"/>
      <c r="AJ54" s="170"/>
      <c r="AK54" s="198">
        <f>IF(OR(AK24=0,AQ10=0),0,ABS(1000*AM54/(SQRT(3)*AK24*AQ10)))</f>
        <v>85.463029529946866</v>
      </c>
      <c r="AL54" s="199"/>
      <c r="AM54" s="200">
        <v>-0.85000002384185791</v>
      </c>
      <c r="AN54" s="200"/>
      <c r="AO54" s="200"/>
      <c r="AP54" s="48">
        <f>-ABS(AM54)*TAN(ACOS(AQ10))</f>
        <v>-0.42500001192092896</v>
      </c>
      <c r="AQ54" s="48"/>
      <c r="AR54" s="170"/>
      <c r="AS54" s="198">
        <f>IF(OR(AS24=0,AY10=0),0,ABS(1000*AU54/(SQRT(3)*AS24*AY10)))</f>
        <v>76.861516880643975</v>
      </c>
      <c r="AT54" s="199"/>
      <c r="AU54" s="200">
        <v>-0.72000002861022949</v>
      </c>
      <c r="AV54" s="200"/>
      <c r="AW54" s="200"/>
      <c r="AX54" s="48">
        <f>-ABS(AU54)*TAN(ACOS(AY10))</f>
        <v>-0.48000001907348616</v>
      </c>
      <c r="AY54" s="48"/>
      <c r="AZ54" s="170"/>
    </row>
    <row r="55" spans="1:52" x14ac:dyDescent="0.2">
      <c r="A55" s="168" t="s">
        <v>395</v>
      </c>
      <c r="B55" s="169"/>
      <c r="C55" s="169"/>
      <c r="D55" s="169"/>
      <c r="E55" s="17"/>
      <c r="F55" s="17"/>
      <c r="G55" s="17"/>
      <c r="H55" s="17"/>
      <c r="I55" s="17"/>
      <c r="J55" s="17"/>
      <c r="K55" s="17"/>
      <c r="L55" s="3"/>
      <c r="M55" s="198">
        <f>IF(OR(M24=0,S10=0),0,ABS(1000*O55/(SQRT(3)*M24*S10)))</f>
        <v>47.667486272486066</v>
      </c>
      <c r="N55" s="199"/>
      <c r="O55" s="200">
        <v>-0.23999999463558197</v>
      </c>
      <c r="P55" s="200"/>
      <c r="Q55" s="200"/>
      <c r="R55" s="48">
        <f>-ABS(O55)*TAN(ACOS(S10))</f>
        <v>-0.47999998927116355</v>
      </c>
      <c r="S55" s="48"/>
      <c r="T55" s="170"/>
      <c r="U55" s="198">
        <f>IF(OR(U24=0,AA10=0),0,ABS(1000*W55/(SQRT(3)*U24*AA10)))</f>
        <v>138.86819878577504</v>
      </c>
      <c r="V55" s="199"/>
      <c r="W55" s="200">
        <v>-1.3200000524520874</v>
      </c>
      <c r="X55" s="200"/>
      <c r="Y55" s="200"/>
      <c r="Z55" s="48">
        <f>-ABS(W55)*TAN(ACOS(AA10))</f>
        <v>-0.79200008392334342</v>
      </c>
      <c r="AA55" s="48"/>
      <c r="AB55" s="170"/>
      <c r="AC55" s="198">
        <f>IF(OR(AC24=0,AI10=0),0,ABS(1000*AE55/(SQRT(3)*AC24*AI10)))</f>
        <v>113.61943537017959</v>
      </c>
      <c r="AD55" s="199"/>
      <c r="AE55" s="200">
        <v>-1.0800000429153442</v>
      </c>
      <c r="AF55" s="200"/>
      <c r="AG55" s="200"/>
      <c r="AH55" s="48">
        <f>-ABS(AE55)*TAN(ACOS(AI10))</f>
        <v>-0.64800006866455373</v>
      </c>
      <c r="AI55" s="48"/>
      <c r="AJ55" s="170"/>
      <c r="AK55" s="198">
        <f>IF(OR(AK24=0,AQ10=0),0,ABS(1000*AM55/(SQRT(3)*AK24*AQ10)))</f>
        <v>60.326845079131132</v>
      </c>
      <c r="AL55" s="199"/>
      <c r="AM55" s="200">
        <v>-0.60000002384185791</v>
      </c>
      <c r="AN55" s="200"/>
      <c r="AO55" s="200"/>
      <c r="AP55" s="48">
        <f>-ABS(AM55)*TAN(ACOS(AQ10))</f>
        <v>-0.30000001192092896</v>
      </c>
      <c r="AQ55" s="48"/>
      <c r="AR55" s="170"/>
      <c r="AS55" s="198">
        <f>IF(OR(AS24=0,AY10=0),0,ABS(1000*AU55/(SQRT(3)*AS24*AY10)))</f>
        <v>76.861516880643975</v>
      </c>
      <c r="AT55" s="199"/>
      <c r="AU55" s="200">
        <v>-0.72000002861022949</v>
      </c>
      <c r="AV55" s="200"/>
      <c r="AW55" s="200"/>
      <c r="AX55" s="48">
        <f>-ABS(AU55)*TAN(ACOS(AY10))</f>
        <v>-0.48000001907348616</v>
      </c>
      <c r="AY55" s="48"/>
      <c r="AZ55" s="170"/>
    </row>
    <row r="56" spans="1:52" x14ac:dyDescent="0.2">
      <c r="A56" s="168" t="s">
        <v>396</v>
      </c>
      <c r="B56" s="169"/>
      <c r="C56" s="169"/>
      <c r="D56" s="169"/>
      <c r="E56" s="17"/>
      <c r="F56" s="17"/>
      <c r="G56" s="17"/>
      <c r="H56" s="17"/>
      <c r="I56" s="17"/>
      <c r="J56" s="17"/>
      <c r="K56" s="17"/>
      <c r="L56" s="3"/>
      <c r="M56" s="198">
        <f>IF(OR(M24=0,S10=0),0,ABS(1000*O56/(SQRT(3)*M24*S10)))</f>
        <v>0</v>
      </c>
      <c r="N56" s="199"/>
      <c r="O56" s="200">
        <v>0</v>
      </c>
      <c r="P56" s="200"/>
      <c r="Q56" s="200"/>
      <c r="R56" s="48">
        <f>-ABS(O56)*TAN(ACOS(S10))</f>
        <v>0</v>
      </c>
      <c r="S56" s="48"/>
      <c r="T56" s="170"/>
      <c r="U56" s="198">
        <f>IF(OR(U24=0,AA10=0),0,ABS(1000*W56/(SQRT(3)*U24*AA10)))</f>
        <v>10.099505052708286</v>
      </c>
      <c r="V56" s="199"/>
      <c r="W56" s="200">
        <v>-9.6000000834465027E-2</v>
      </c>
      <c r="X56" s="200"/>
      <c r="Y56" s="200"/>
      <c r="Z56" s="48">
        <f>-ABS(W56)*TAN(ACOS(AA10))</f>
        <v>-5.760000431537643E-2</v>
      </c>
      <c r="AA56" s="48"/>
      <c r="AB56" s="170"/>
      <c r="AC56" s="198">
        <f>IF(OR(AC24=0,AI10=0),0,ABS(1000*AE56/(SQRT(3)*AC24*AI10)))</f>
        <v>10.099505052708286</v>
      </c>
      <c r="AD56" s="199"/>
      <c r="AE56" s="200">
        <v>-9.6000000834465027E-2</v>
      </c>
      <c r="AF56" s="200"/>
      <c r="AG56" s="200"/>
      <c r="AH56" s="48">
        <f>-ABS(AE56)*TAN(ACOS(AI10))</f>
        <v>-5.760000431537643E-2</v>
      </c>
      <c r="AI56" s="48"/>
      <c r="AJ56" s="170"/>
      <c r="AK56" s="198">
        <f>IF(OR(AK24=0,AQ10=0),0,ABS(1000*AM56/(SQRT(3)*AK24*AQ10)))</f>
        <v>9.6522949130143125</v>
      </c>
      <c r="AL56" s="199"/>
      <c r="AM56" s="200">
        <v>-9.6000000834465027E-2</v>
      </c>
      <c r="AN56" s="200"/>
      <c r="AO56" s="200"/>
      <c r="AP56" s="48">
        <f>-ABS(AM56)*TAN(ACOS(AQ10))</f>
        <v>-4.8000000417232513E-2</v>
      </c>
      <c r="AQ56" s="48"/>
      <c r="AR56" s="170"/>
      <c r="AS56" s="198">
        <f>IF(OR(AS24=0,AY10=0),0,ABS(1000*AU56/(SQRT(3)*AS24*AY10)))</f>
        <v>10.248201932606474</v>
      </c>
      <c r="AT56" s="199"/>
      <c r="AU56" s="200">
        <v>-9.6000000834465027E-2</v>
      </c>
      <c r="AV56" s="200"/>
      <c r="AW56" s="200"/>
      <c r="AX56" s="48">
        <f>-ABS(AU56)*TAN(ACOS(AY10))</f>
        <v>-6.4000000556309999E-2</v>
      </c>
      <c r="AY56" s="48"/>
      <c r="AZ56" s="170"/>
    </row>
    <row r="57" spans="1:52" x14ac:dyDescent="0.2">
      <c r="A57" s="168" t="s">
        <v>397</v>
      </c>
      <c r="B57" s="169"/>
      <c r="C57" s="169"/>
      <c r="D57" s="169"/>
      <c r="E57" s="17"/>
      <c r="F57" s="17"/>
      <c r="G57" s="17"/>
      <c r="H57" s="17"/>
      <c r="I57" s="17"/>
      <c r="J57" s="17"/>
      <c r="K57" s="17"/>
      <c r="L57" s="3"/>
      <c r="M57" s="198">
        <f>IF(OR(M24=0,S10=0),0,ABS(1000*O57/(SQRT(3)*M24*S10)))</f>
        <v>7.1501227928935531</v>
      </c>
      <c r="N57" s="199"/>
      <c r="O57" s="200">
        <v>-3.5999998450279236E-2</v>
      </c>
      <c r="P57" s="200"/>
      <c r="Q57" s="200"/>
      <c r="R57" s="48">
        <f>-ABS(O57)*TAN(ACOS(S10))</f>
        <v>-7.1999996900558416E-2</v>
      </c>
      <c r="S57" s="48"/>
      <c r="T57" s="170"/>
      <c r="U57" s="198">
        <f>IF(OR(U24=0,AA10=0),0,ABS(1000*W57/(SQRT(3)*U24*AA10)))</f>
        <v>9.4682862808482984</v>
      </c>
      <c r="V57" s="199"/>
      <c r="W57" s="200">
        <v>-9.0000003576278687E-2</v>
      </c>
      <c r="X57" s="200"/>
      <c r="Y57" s="200"/>
      <c r="Z57" s="48">
        <f>-ABS(W57)*TAN(ACOS(AA10))</f>
        <v>-5.4000005722046142E-2</v>
      </c>
      <c r="AA57" s="48"/>
      <c r="AB57" s="170"/>
      <c r="AC57" s="198">
        <f>IF(OR(AC24=0,AI10=0),0,ABS(1000*AE57/(SQRT(3)*AC24*AI10)))</f>
        <v>7.5746283976188415</v>
      </c>
      <c r="AD57" s="199"/>
      <c r="AE57" s="200">
        <v>-7.1999996900558472E-2</v>
      </c>
      <c r="AF57" s="200"/>
      <c r="AG57" s="200"/>
      <c r="AH57" s="48">
        <f>-ABS(AE57)*TAN(ACOS(AI10))</f>
        <v>-4.3200001001357992E-2</v>
      </c>
      <c r="AI57" s="48"/>
      <c r="AJ57" s="170"/>
      <c r="AK57" s="198">
        <f>IF(OR(AK24=0,AQ10=0),0,ABS(1000*AM57/(SQRT(3)*AK24*AQ10)))</f>
        <v>7.2392208102023972</v>
      </c>
      <c r="AL57" s="199"/>
      <c r="AM57" s="200">
        <v>-7.1999996900558472E-2</v>
      </c>
      <c r="AN57" s="200"/>
      <c r="AO57" s="200"/>
      <c r="AP57" s="48">
        <f>-ABS(AM57)*TAN(ACOS(AQ10))</f>
        <v>-3.5999998450279236E-2</v>
      </c>
      <c r="AQ57" s="48"/>
      <c r="AR57" s="170"/>
      <c r="AS57" s="198">
        <f>IF(OR(AS24=0,AY10=0),0,ABS(1000*AU57/(SQRT(3)*AS24*AY10)))</f>
        <v>5.7646136865117841</v>
      </c>
      <c r="AT57" s="199"/>
      <c r="AU57" s="200">
        <v>-5.4000001400709152E-2</v>
      </c>
      <c r="AV57" s="200"/>
      <c r="AW57" s="200"/>
      <c r="AX57" s="48">
        <f>-ABS(AU57)*TAN(ACOS(AY10))</f>
        <v>-3.6000000933806085E-2</v>
      </c>
      <c r="AY57" s="48"/>
      <c r="AZ57" s="170"/>
    </row>
    <row r="58" spans="1:52" x14ac:dyDescent="0.2">
      <c r="A58" s="168" t="s">
        <v>398</v>
      </c>
      <c r="B58" s="169"/>
      <c r="C58" s="169"/>
      <c r="D58" s="169"/>
      <c r="E58" s="17">
        <v>47.9</v>
      </c>
      <c r="F58" s="17">
        <v>0.5</v>
      </c>
      <c r="G58" s="17">
        <v>48.9</v>
      </c>
      <c r="H58" s="17">
        <v>25</v>
      </c>
      <c r="I58" s="17"/>
      <c r="J58" s="17"/>
      <c r="K58" s="17"/>
      <c r="L58" s="3"/>
      <c r="M58" s="198">
        <f>IF(OR(M24=0,S10=0),0,ABS(1000*O58/(SQRT(3)*M24*S10)))</f>
        <v>5.9584357840607582</v>
      </c>
      <c r="N58" s="199"/>
      <c r="O58" s="200">
        <v>-2.9999999329447746E-2</v>
      </c>
      <c r="P58" s="200"/>
      <c r="Q58" s="200"/>
      <c r="R58" s="48">
        <f>-ABS(O58)*TAN(ACOS(S10))</f>
        <v>-5.9999998658895444E-2</v>
      </c>
      <c r="S58" s="48"/>
      <c r="T58" s="170"/>
      <c r="U58" s="198">
        <f>IF(OR(U24=0,AA10=0),0,ABS(1000*W58/(SQRT(3)*U24*AA10)))</f>
        <v>7.3642224016070941</v>
      </c>
      <c r="V58" s="199"/>
      <c r="W58" s="200">
        <v>-7.0000000298023224E-2</v>
      </c>
      <c r="X58" s="200"/>
      <c r="Y58" s="200"/>
      <c r="Z58" s="48">
        <f>-ABS(W58)*TAN(ACOS(AA10))</f>
        <v>-4.2000002960364116E-2</v>
      </c>
      <c r="AA58" s="48"/>
      <c r="AB58" s="170"/>
      <c r="AC58" s="198">
        <f>IF(OR(AC24=0,AI10=0),0,ABS(1000*AE58/(SQRT(3)*AC24*AI10)))</f>
        <v>7.3642224016070941</v>
      </c>
      <c r="AD58" s="199"/>
      <c r="AE58" s="200">
        <v>-7.0000000298023224E-2</v>
      </c>
      <c r="AF58" s="200"/>
      <c r="AG58" s="200"/>
      <c r="AH58" s="48">
        <f>-ABS(AE58)*TAN(ACOS(AI10))</f>
        <v>-4.2000002960364116E-2</v>
      </c>
      <c r="AI58" s="48"/>
      <c r="AJ58" s="170"/>
      <c r="AK58" s="198">
        <f>IF(OR(AK24=0,AQ10=0),0,ABS(1000*AM58/(SQRT(3)*AK24*AQ10)))</f>
        <v>8.0435788444730356</v>
      </c>
      <c r="AL58" s="199"/>
      <c r="AM58" s="200">
        <v>-7.9999998211860657E-2</v>
      </c>
      <c r="AN58" s="200"/>
      <c r="AO58" s="200"/>
      <c r="AP58" s="48">
        <f>-ABS(AM58)*TAN(ACOS(AQ10))</f>
        <v>-3.9999999105930328E-2</v>
      </c>
      <c r="AQ58" s="48"/>
      <c r="AR58" s="170"/>
      <c r="AS58" s="198">
        <f>IF(OR(AS24=0,AY10=0),0,ABS(1000*AU58/(SQRT(3)*AS24*AY10)))</f>
        <v>3.20256300451888</v>
      </c>
      <c r="AT58" s="199"/>
      <c r="AU58" s="200">
        <v>-2.9999999329447746E-2</v>
      </c>
      <c r="AV58" s="200"/>
      <c r="AW58" s="200"/>
      <c r="AX58" s="48">
        <f>-ABS(AU58)*TAN(ACOS(AY10))</f>
        <v>-1.9999999552965157E-2</v>
      </c>
      <c r="AY58" s="48"/>
      <c r="AZ58" s="170"/>
    </row>
    <row r="59" spans="1:52" x14ac:dyDescent="0.2">
      <c r="A59" s="168" t="s">
        <v>399</v>
      </c>
      <c r="B59" s="169"/>
      <c r="C59" s="169"/>
      <c r="D59" s="169"/>
      <c r="E59" s="17"/>
      <c r="F59" s="17"/>
      <c r="G59" s="17"/>
      <c r="H59" s="17"/>
      <c r="I59" s="17"/>
      <c r="J59" s="17"/>
      <c r="K59" s="17"/>
      <c r="L59" s="3"/>
      <c r="M59" s="198">
        <f>IF(OR(M24=0,S10=0),0,ABS(1000*O59/(SQRT(3)*M24*S10)))</f>
        <v>23.833743136243033</v>
      </c>
      <c r="N59" s="199"/>
      <c r="O59" s="200">
        <v>-0.11999999731779099</v>
      </c>
      <c r="P59" s="200"/>
      <c r="Q59" s="200"/>
      <c r="R59" s="48">
        <f>-ABS(O59)*TAN(ACOS(S10))</f>
        <v>-0.23999999463558178</v>
      </c>
      <c r="S59" s="48"/>
      <c r="T59" s="170"/>
      <c r="U59" s="198">
        <f>IF(OR(U24=0,AA10=0),0,ABS(1000*W59/(SQRT(3)*U24*AA10)))</f>
        <v>12.624380923972984</v>
      </c>
      <c r="V59" s="199"/>
      <c r="W59" s="200">
        <v>-0.11999999731779099</v>
      </c>
      <c r="X59" s="200"/>
      <c r="Y59" s="200"/>
      <c r="Z59" s="48">
        <f>-ABS(W59)*TAN(ACOS(AA10))</f>
        <v>-7.20000031590462E-2</v>
      </c>
      <c r="AA59" s="48"/>
      <c r="AB59" s="170"/>
      <c r="AC59" s="198">
        <f>IF(OR(AC24=0,AI10=0),0,ABS(1000*AE59/(SQRT(3)*AC24*AI10)))</f>
        <v>12.624380923972984</v>
      </c>
      <c r="AD59" s="199"/>
      <c r="AE59" s="200">
        <v>-0.11999999731779099</v>
      </c>
      <c r="AF59" s="200"/>
      <c r="AG59" s="200"/>
      <c r="AH59" s="48">
        <f>-ABS(AE59)*TAN(ACOS(AI10))</f>
        <v>-7.20000031590462E-2</v>
      </c>
      <c r="AI59" s="48"/>
      <c r="AJ59" s="170"/>
      <c r="AK59" s="198">
        <f>IF(OR(AK24=0,AQ10=0),0,ABS(1000*AM59/(SQRT(3)*AK24*AQ10)))</f>
        <v>12.065368266709553</v>
      </c>
      <c r="AL59" s="199"/>
      <c r="AM59" s="200">
        <v>-0.11999999731779099</v>
      </c>
      <c r="AN59" s="200"/>
      <c r="AO59" s="200"/>
      <c r="AP59" s="48">
        <f>-ABS(AM59)*TAN(ACOS(AQ10))</f>
        <v>-5.9999998658895493E-2</v>
      </c>
      <c r="AQ59" s="48"/>
      <c r="AR59" s="170"/>
      <c r="AS59" s="198">
        <f>IF(OR(AS24=0,AY10=0),0,ABS(1000*AU59/(SQRT(3)*AS24*AY10)))</f>
        <v>25.62050403615104</v>
      </c>
      <c r="AT59" s="199"/>
      <c r="AU59" s="200">
        <v>-0.23999999463558197</v>
      </c>
      <c r="AV59" s="200"/>
      <c r="AW59" s="200"/>
      <c r="AX59" s="48">
        <f>-ABS(AU59)*TAN(ACOS(AY10))</f>
        <v>-0.15999999642372126</v>
      </c>
      <c r="AY59" s="48"/>
      <c r="AZ59" s="170"/>
    </row>
    <row r="60" spans="1:52" x14ac:dyDescent="0.2">
      <c r="A60" s="168" t="s">
        <v>400</v>
      </c>
      <c r="B60" s="169"/>
      <c r="C60" s="169"/>
      <c r="D60" s="169"/>
      <c r="E60" s="17"/>
      <c r="F60" s="17"/>
      <c r="G60" s="17"/>
      <c r="H60" s="17"/>
      <c r="I60" s="17"/>
      <c r="J60" s="17"/>
      <c r="K60" s="17"/>
      <c r="L60" s="3"/>
      <c r="M60" s="198">
        <f>IF(OR(M24=0,S10=0),0,ABS(1000*O60/(SQRT(3)*M24*S10)))</f>
        <v>4.7667487752279634</v>
      </c>
      <c r="N60" s="199"/>
      <c r="O60" s="200">
        <v>-2.4000000208616257E-2</v>
      </c>
      <c r="P60" s="200"/>
      <c r="Q60" s="200"/>
      <c r="R60" s="48">
        <f>-ABS(O60)*TAN(ACOS(S10))</f>
        <v>-4.8000000417232479E-2</v>
      </c>
      <c r="S60" s="48"/>
      <c r="T60" s="170"/>
      <c r="U60" s="198">
        <f>IF(OR(U24=0,AA10=0),0,ABS(1000*W60/(SQRT(3)*U24*AA10)))</f>
        <v>7.5746283976188415</v>
      </c>
      <c r="V60" s="199"/>
      <c r="W60" s="200">
        <v>-7.1999996900558472E-2</v>
      </c>
      <c r="X60" s="200"/>
      <c r="Y60" s="200"/>
      <c r="Z60" s="48">
        <f>-ABS(W60)*TAN(ACOS(AA10))</f>
        <v>-4.3200001001357992E-2</v>
      </c>
      <c r="AA60" s="48"/>
      <c r="AB60" s="170"/>
      <c r="AC60" s="198">
        <f>IF(OR(AC24=0,AI10=0),0,ABS(1000*AE60/(SQRT(3)*AC24*AI10)))</f>
        <v>7.5746283976188415</v>
      </c>
      <c r="AD60" s="199"/>
      <c r="AE60" s="200">
        <v>-7.1999996900558472E-2</v>
      </c>
      <c r="AF60" s="200"/>
      <c r="AG60" s="200"/>
      <c r="AH60" s="48">
        <f>-ABS(AE60)*TAN(ACOS(AI10))</f>
        <v>-4.3200001001357992E-2</v>
      </c>
      <c r="AI60" s="48"/>
      <c r="AJ60" s="170"/>
      <c r="AK60" s="198">
        <f>IF(OR(AK24=0,AQ10=0),0,ABS(1000*AM60/(SQRT(3)*AK24*AQ10)))</f>
        <v>4.8261474565071563</v>
      </c>
      <c r="AL60" s="199"/>
      <c r="AM60" s="200">
        <v>-4.8000000417232513E-2</v>
      </c>
      <c r="AN60" s="200"/>
      <c r="AO60" s="200"/>
      <c r="AP60" s="48">
        <f>-ABS(AM60)*TAN(ACOS(AQ10))</f>
        <v>-2.4000000208616257E-2</v>
      </c>
      <c r="AQ60" s="48"/>
      <c r="AR60" s="170"/>
      <c r="AS60" s="198">
        <f>IF(OR(AS24=0,AY10=0),0,ABS(1000*AU60/(SQRT(3)*AS24*AY10)))</f>
        <v>2.5620504831516184</v>
      </c>
      <c r="AT60" s="199"/>
      <c r="AU60" s="200">
        <v>-2.4000000208616257E-2</v>
      </c>
      <c r="AV60" s="200"/>
      <c r="AW60" s="200"/>
      <c r="AX60" s="48">
        <f>-ABS(AU60)*TAN(ACOS(AY10))</f>
        <v>-1.60000001390775E-2</v>
      </c>
      <c r="AY60" s="48"/>
      <c r="AZ60" s="170"/>
    </row>
    <row r="61" spans="1:52" x14ac:dyDescent="0.2">
      <c r="A61" s="168" t="s">
        <v>401</v>
      </c>
      <c r="B61" s="169"/>
      <c r="C61" s="169"/>
      <c r="D61" s="169"/>
      <c r="E61" s="17"/>
      <c r="F61" s="17"/>
      <c r="G61" s="17"/>
      <c r="H61" s="17"/>
      <c r="I61" s="17"/>
      <c r="J61" s="17"/>
      <c r="K61" s="17"/>
      <c r="L61" s="3"/>
      <c r="M61" s="198">
        <f>IF(OR(M24=0,S10=0),0,ABS(1000*O61/(SQRT(3)*M24*S10)))</f>
        <v>0</v>
      </c>
      <c r="N61" s="199"/>
      <c r="O61" s="200">
        <v>0</v>
      </c>
      <c r="P61" s="200"/>
      <c r="Q61" s="200"/>
      <c r="R61" s="48">
        <f>-ABS(O61)*TAN(ACOS(S10))</f>
        <v>0</v>
      </c>
      <c r="S61" s="48"/>
      <c r="T61" s="170"/>
      <c r="U61" s="198">
        <f>IF(OR(U24=0,AA10=0),0,ABS(1000*W61/(SQRT(3)*U24*AA10)))</f>
        <v>3.7873141988094208</v>
      </c>
      <c r="V61" s="199"/>
      <c r="W61" s="200">
        <v>-3.5999998450279236E-2</v>
      </c>
      <c r="X61" s="200"/>
      <c r="Y61" s="200"/>
      <c r="Z61" s="48">
        <f>-ABS(W61)*TAN(ACOS(AA10))</f>
        <v>-2.1600000500678996E-2</v>
      </c>
      <c r="AA61" s="48"/>
      <c r="AB61" s="170"/>
      <c r="AC61" s="198">
        <f>IF(OR(AC24=0,AI10=0),0,ABS(1000*AE61/(SQRT(3)*AC24*AI10)))</f>
        <v>1.8936570994047104</v>
      </c>
      <c r="AD61" s="199"/>
      <c r="AE61" s="200">
        <v>-1.7999999225139618E-2</v>
      </c>
      <c r="AF61" s="200"/>
      <c r="AG61" s="200"/>
      <c r="AH61" s="48">
        <f>-ABS(AE61)*TAN(ACOS(AI10))</f>
        <v>-1.0800000250339498E-2</v>
      </c>
      <c r="AI61" s="48"/>
      <c r="AJ61" s="170"/>
      <c r="AK61" s="198">
        <f>IF(OR(AK24=0,AQ10=0),0,ABS(1000*AM61/(SQRT(3)*AK24*AQ10)))</f>
        <v>1.8098052025505993</v>
      </c>
      <c r="AL61" s="199"/>
      <c r="AM61" s="200">
        <v>-1.7999999225139618E-2</v>
      </c>
      <c r="AN61" s="200"/>
      <c r="AO61" s="200"/>
      <c r="AP61" s="48">
        <f>-ABS(AM61)*TAN(ACOS(AQ10))</f>
        <v>-8.999999612569809E-3</v>
      </c>
      <c r="AQ61" s="48"/>
      <c r="AR61" s="170"/>
      <c r="AS61" s="198">
        <f>IF(OR(AS24=0,AY10=0),0,ABS(1000*AU61/(SQRT(3)*AS24*AY10)))</f>
        <v>1.9215377629430708</v>
      </c>
      <c r="AT61" s="199"/>
      <c r="AU61" s="200">
        <v>-1.7999999225139618E-2</v>
      </c>
      <c r="AV61" s="200"/>
      <c r="AW61" s="200"/>
      <c r="AX61" s="48">
        <f>-ABS(AU61)*TAN(ACOS(AY10))</f>
        <v>-1.1999999483426407E-2</v>
      </c>
      <c r="AY61" s="48"/>
      <c r="AZ61" s="170"/>
    </row>
    <row r="62" spans="1:52" x14ac:dyDescent="0.2">
      <c r="A62" s="168" t="s">
        <v>402</v>
      </c>
      <c r="B62" s="169"/>
      <c r="C62" s="169"/>
      <c r="D62" s="169"/>
      <c r="E62" s="17"/>
      <c r="F62" s="17"/>
      <c r="G62" s="17"/>
      <c r="H62" s="17"/>
      <c r="I62" s="17"/>
      <c r="J62" s="17"/>
      <c r="K62" s="17"/>
      <c r="L62" s="3"/>
      <c r="M62" s="198">
        <f>IF(OR(M24=0,S10=0),0,ABS(1000*O62/(SQRT(3)*M24*S10)))</f>
        <v>7.1501227928935531</v>
      </c>
      <c r="N62" s="199"/>
      <c r="O62" s="200">
        <v>-3.5999998450279236E-2</v>
      </c>
      <c r="P62" s="200"/>
      <c r="Q62" s="200"/>
      <c r="R62" s="48">
        <f>-ABS(O62)*TAN(ACOS(S10))</f>
        <v>-7.1999996900558416E-2</v>
      </c>
      <c r="S62" s="48"/>
      <c r="T62" s="170"/>
      <c r="U62" s="198">
        <f>IF(OR(U24=0,AA10=0),0,ABS(1000*W62/(SQRT(3)*U24*AA10)))</f>
        <v>3.7873141988094208</v>
      </c>
      <c r="V62" s="199"/>
      <c r="W62" s="200">
        <v>-3.5999998450279236E-2</v>
      </c>
      <c r="X62" s="200"/>
      <c r="Y62" s="200"/>
      <c r="Z62" s="48">
        <f>-ABS(W62)*TAN(ACOS(AA10))</f>
        <v>-2.1600000500678996E-2</v>
      </c>
      <c r="AA62" s="48"/>
      <c r="AB62" s="170"/>
      <c r="AC62" s="198">
        <f>IF(OR(AC24=0,AI10=0),0,ABS(1000*AE62/(SQRT(3)*AC24*AI10)))</f>
        <v>3.7873141988094208</v>
      </c>
      <c r="AD62" s="199"/>
      <c r="AE62" s="200">
        <v>-3.5999998450279236E-2</v>
      </c>
      <c r="AF62" s="200"/>
      <c r="AG62" s="200"/>
      <c r="AH62" s="48">
        <f>-ABS(AE62)*TAN(ACOS(AI10))</f>
        <v>-2.1600000500678996E-2</v>
      </c>
      <c r="AI62" s="48"/>
      <c r="AJ62" s="170"/>
      <c r="AK62" s="198">
        <f>IF(OR(AK24=0,AQ10=0),0,ABS(1000*AM62/(SQRT(3)*AK24*AQ10)))</f>
        <v>3.6196104051011986</v>
      </c>
      <c r="AL62" s="199"/>
      <c r="AM62" s="200">
        <v>-3.5999998450279236E-2</v>
      </c>
      <c r="AN62" s="200"/>
      <c r="AO62" s="200"/>
      <c r="AP62" s="48">
        <f>-ABS(AM62)*TAN(ACOS(AQ10))</f>
        <v>-1.7999999225139618E-2</v>
      </c>
      <c r="AQ62" s="48"/>
      <c r="AR62" s="170"/>
      <c r="AS62" s="198">
        <f>IF(OR(AS24=0,AY10=0),0,ABS(1000*AU62/(SQRT(3)*AS24*AY10)))</f>
        <v>3.8430755258861415</v>
      </c>
      <c r="AT62" s="199"/>
      <c r="AU62" s="200">
        <v>-3.5999998450279236E-2</v>
      </c>
      <c r="AV62" s="200"/>
      <c r="AW62" s="200"/>
      <c r="AX62" s="48">
        <f>-ABS(AU62)*TAN(ACOS(AY10))</f>
        <v>-2.3999998966852815E-2</v>
      </c>
      <c r="AY62" s="48"/>
      <c r="AZ62" s="170"/>
    </row>
    <row r="63" spans="1:52" x14ac:dyDescent="0.2">
      <c r="A63" s="168" t="s">
        <v>403</v>
      </c>
      <c r="B63" s="169"/>
      <c r="C63" s="169"/>
      <c r="D63" s="169"/>
      <c r="E63" s="17"/>
      <c r="F63" s="17"/>
      <c r="G63" s="17"/>
      <c r="H63" s="17"/>
      <c r="I63" s="17"/>
      <c r="J63" s="17"/>
      <c r="K63" s="17"/>
      <c r="L63" s="3"/>
      <c r="M63" s="198">
        <f>IF(OR(M24=0,S10=0),0,ABS(1000*O63/(SQRT(3)*M24*S10)))</f>
        <v>42.900739716948451</v>
      </c>
      <c r="N63" s="199"/>
      <c r="O63" s="200">
        <v>-0.21600000560283661</v>
      </c>
      <c r="P63" s="200"/>
      <c r="Q63" s="200"/>
      <c r="R63" s="48">
        <f>-ABS(O63)*TAN(ACOS(S10))</f>
        <v>-0.43200001120567288</v>
      </c>
      <c r="S63" s="48"/>
      <c r="T63" s="170"/>
      <c r="U63" s="198">
        <f>IF(OR(U24=0,AA10=0),0,ABS(1000*W63/(SQRT(3)*U24*AA10)))</f>
        <v>37.873145123393194</v>
      </c>
      <c r="V63" s="199"/>
      <c r="W63" s="200">
        <v>-0.36000001430511475</v>
      </c>
      <c r="X63" s="200"/>
      <c r="Y63" s="200"/>
      <c r="Z63" s="48">
        <f>-ABS(W63)*TAN(ACOS(AA10))</f>
        <v>-0.21600002288818457</v>
      </c>
      <c r="AA63" s="48"/>
      <c r="AB63" s="170"/>
      <c r="AC63" s="198">
        <f>IF(OR(AC24=0,AI10=0),0,ABS(1000*AE63/(SQRT(3)*AC24*AI10)))</f>
        <v>30.298513590475366</v>
      </c>
      <c r="AD63" s="199"/>
      <c r="AE63" s="200">
        <v>-0.28799998760223389</v>
      </c>
      <c r="AF63" s="200"/>
      <c r="AG63" s="200"/>
      <c r="AH63" s="48">
        <f>-ABS(AE63)*TAN(ACOS(AI10))</f>
        <v>-0.17280000400543197</v>
      </c>
      <c r="AI63" s="48"/>
      <c r="AJ63" s="170"/>
      <c r="AK63" s="198">
        <f>IF(OR(AK24=0,AQ10=0),0,ABS(1000*AM63/(SQRT(3)*AK24*AQ10)))</f>
        <v>28.956883240809589</v>
      </c>
      <c r="AL63" s="199"/>
      <c r="AM63" s="200">
        <v>-0.28799998760223389</v>
      </c>
      <c r="AN63" s="200"/>
      <c r="AO63" s="200"/>
      <c r="AP63" s="48">
        <f>-ABS(AM63)*TAN(ACOS(AQ10))</f>
        <v>-0.14399999380111694</v>
      </c>
      <c r="AQ63" s="48"/>
      <c r="AR63" s="170"/>
      <c r="AS63" s="198">
        <f>IF(OR(AS24=0,AY10=0),0,ABS(1000*AU63/(SQRT(3)*AS24*AY10)))</f>
        <v>23.058454746047136</v>
      </c>
      <c r="AT63" s="199"/>
      <c r="AU63" s="200">
        <v>-0.21600000560283661</v>
      </c>
      <c r="AV63" s="200"/>
      <c r="AW63" s="200"/>
      <c r="AX63" s="48">
        <f>-ABS(AU63)*TAN(ACOS(AY10))</f>
        <v>-0.14400000373522434</v>
      </c>
      <c r="AY63" s="48"/>
      <c r="AZ63" s="170"/>
    </row>
    <row r="64" spans="1:52" x14ac:dyDescent="0.2">
      <c r="A64" s="168" t="s">
        <v>404</v>
      </c>
      <c r="B64" s="169"/>
      <c r="C64" s="169"/>
      <c r="D64" s="169"/>
      <c r="E64" s="17"/>
      <c r="F64" s="17"/>
      <c r="G64" s="17"/>
      <c r="H64" s="17"/>
      <c r="I64" s="17"/>
      <c r="J64" s="17"/>
      <c r="K64" s="17"/>
      <c r="L64" s="3"/>
      <c r="M64" s="198">
        <f>IF(OR(M24=0,S10=0),0,ABS(1000*O64/(SQRT(3)*M24*S10)))</f>
        <v>7.1501227928935531</v>
      </c>
      <c r="N64" s="199"/>
      <c r="O64" s="200">
        <v>-3.5999998450279236E-2</v>
      </c>
      <c r="P64" s="200"/>
      <c r="Q64" s="200"/>
      <c r="R64" s="48">
        <f>-ABS(O64)*TAN(ACOS(S10))</f>
        <v>-7.1999996900558416E-2</v>
      </c>
      <c r="S64" s="48"/>
      <c r="T64" s="170"/>
      <c r="U64" s="198">
        <f>IF(OR(U24=0,AA10=0),0,ABS(1000*W64/(SQRT(3)*U24*AA10)))</f>
        <v>7.5746283976188415</v>
      </c>
      <c r="V64" s="199"/>
      <c r="W64" s="200">
        <v>-7.1999996900558472E-2</v>
      </c>
      <c r="X64" s="200"/>
      <c r="Y64" s="200"/>
      <c r="Z64" s="48">
        <f>-ABS(W64)*TAN(ACOS(AA10))</f>
        <v>-4.3200001001357992E-2</v>
      </c>
      <c r="AA64" s="48"/>
      <c r="AB64" s="170"/>
      <c r="AC64" s="198">
        <f>IF(OR(AC24=0,AI10=0),0,ABS(1000*AE64/(SQRT(3)*AC24*AI10)))</f>
        <v>3.7873141988094208</v>
      </c>
      <c r="AD64" s="199"/>
      <c r="AE64" s="200">
        <v>-3.5999998450279236E-2</v>
      </c>
      <c r="AF64" s="200"/>
      <c r="AG64" s="200"/>
      <c r="AH64" s="48">
        <f>-ABS(AE64)*TAN(ACOS(AI10))</f>
        <v>-2.1600000500678996E-2</v>
      </c>
      <c r="AI64" s="48"/>
      <c r="AJ64" s="170"/>
      <c r="AK64" s="198">
        <f>IF(OR(AK24=0,AQ10=0),0,ABS(1000*AM64/(SQRT(3)*AK24*AQ10)))</f>
        <v>3.6196104051011986</v>
      </c>
      <c r="AL64" s="199"/>
      <c r="AM64" s="200">
        <v>-3.5999998450279236E-2</v>
      </c>
      <c r="AN64" s="200"/>
      <c r="AO64" s="200"/>
      <c r="AP64" s="48">
        <f>-ABS(AM64)*TAN(ACOS(AQ10))</f>
        <v>-1.7999999225139618E-2</v>
      </c>
      <c r="AQ64" s="48"/>
      <c r="AR64" s="170"/>
      <c r="AS64" s="198">
        <f>IF(OR(AS24=0,AY10=0),0,ABS(1000*AU64/(SQRT(3)*AS24*AY10)))</f>
        <v>3.8430755258861415</v>
      </c>
      <c r="AT64" s="199"/>
      <c r="AU64" s="200">
        <v>-3.5999998450279236E-2</v>
      </c>
      <c r="AV64" s="200"/>
      <c r="AW64" s="200"/>
      <c r="AX64" s="48">
        <f>-ABS(AU64)*TAN(ACOS(AY10))</f>
        <v>-2.3999998966852815E-2</v>
      </c>
      <c r="AY64" s="48"/>
      <c r="AZ64" s="170"/>
    </row>
    <row r="65" spans="1:52" x14ac:dyDescent="0.2">
      <c r="A65" s="168" t="s">
        <v>405</v>
      </c>
      <c r="B65" s="169"/>
      <c r="C65" s="169"/>
      <c r="D65" s="169"/>
      <c r="E65" s="17">
        <v>47.9</v>
      </c>
      <c r="F65" s="17">
        <v>0.5</v>
      </c>
      <c r="G65" s="17">
        <v>48.9</v>
      </c>
      <c r="H65" s="17">
        <v>25</v>
      </c>
      <c r="I65" s="17"/>
      <c r="J65" s="17"/>
      <c r="K65" s="17"/>
      <c r="L65" s="3"/>
      <c r="M65" s="198">
        <f>IF(OR(M24=0,S10=0),0,ABS(1000*O65/(SQRT(3)*M24*S10)))</f>
        <v>0</v>
      </c>
      <c r="N65" s="199"/>
      <c r="O65" s="200">
        <v>0</v>
      </c>
      <c r="P65" s="200"/>
      <c r="Q65" s="200"/>
      <c r="R65" s="48">
        <f>-ABS(O65)*TAN(ACOS(S10))</f>
        <v>0</v>
      </c>
      <c r="S65" s="48"/>
      <c r="T65" s="170"/>
      <c r="U65" s="198">
        <f>IF(OR(U24=0,AA10=0),0,ABS(1000*W65/(SQRT(3)*U24*AA10)))</f>
        <v>0</v>
      </c>
      <c r="V65" s="199"/>
      <c r="W65" s="200">
        <v>0</v>
      </c>
      <c r="X65" s="200"/>
      <c r="Y65" s="200"/>
      <c r="Z65" s="48">
        <f>-ABS(W65)*TAN(ACOS(AA10))</f>
        <v>0</v>
      </c>
      <c r="AA65" s="48"/>
      <c r="AB65" s="170"/>
      <c r="AC65" s="198">
        <f>IF(OR(AC24=0,AI10=0),0,ABS(1000*AE65/(SQRT(3)*AC24*AI10)))</f>
        <v>0</v>
      </c>
      <c r="AD65" s="199"/>
      <c r="AE65" s="200">
        <v>0</v>
      </c>
      <c r="AF65" s="200"/>
      <c r="AG65" s="200"/>
      <c r="AH65" s="48">
        <f>-ABS(AE65)*TAN(ACOS(AI10))</f>
        <v>0</v>
      </c>
      <c r="AI65" s="48"/>
      <c r="AJ65" s="170"/>
      <c r="AK65" s="198">
        <f>IF(OR(AK24=0,AQ10=0),0,ABS(1000*AM65/(SQRT(3)*AK24*AQ10)))</f>
        <v>0</v>
      </c>
      <c r="AL65" s="199"/>
      <c r="AM65" s="200">
        <v>0</v>
      </c>
      <c r="AN65" s="200"/>
      <c r="AO65" s="200"/>
      <c r="AP65" s="48">
        <f>-ABS(AM65)*TAN(ACOS(AQ10))</f>
        <v>0</v>
      </c>
      <c r="AQ65" s="48"/>
      <c r="AR65" s="170"/>
      <c r="AS65" s="198">
        <f>IF(OR(AS24=0,AY10=0),0,ABS(1000*AU65/(SQRT(3)*AS24*AY10)))</f>
        <v>0</v>
      </c>
      <c r="AT65" s="199"/>
      <c r="AU65" s="200">
        <v>0</v>
      </c>
      <c r="AV65" s="200"/>
      <c r="AW65" s="200"/>
      <c r="AX65" s="48">
        <f>-ABS(AU65)*TAN(ACOS(AY10))</f>
        <v>0</v>
      </c>
      <c r="AY65" s="48"/>
      <c r="AZ65" s="170"/>
    </row>
    <row r="66" spans="1:52" ht="13.5" thickBot="1" x14ac:dyDescent="0.25">
      <c r="A66" s="177" t="s">
        <v>43</v>
      </c>
      <c r="B66" s="178"/>
      <c r="C66" s="178"/>
      <c r="D66" s="178"/>
      <c r="E66" s="179"/>
      <c r="F66" s="179"/>
      <c r="G66" s="179"/>
      <c r="H66" s="179"/>
      <c r="I66" s="179"/>
      <c r="J66" s="179"/>
      <c r="K66" s="179"/>
      <c r="L66" s="180"/>
      <c r="M66" s="181"/>
      <c r="N66" s="182"/>
      <c r="O66" s="183">
        <f>SUM(O53:Q65)</f>
        <v>-0.5579999852925539</v>
      </c>
      <c r="P66" s="183"/>
      <c r="Q66" s="183"/>
      <c r="R66" s="183">
        <f>SUM(R53:T65)</f>
        <v>-1.115999970585106</v>
      </c>
      <c r="S66" s="183"/>
      <c r="T66" s="184"/>
      <c r="U66" s="181"/>
      <c r="V66" s="182"/>
      <c r="W66" s="183">
        <f>SUM(W53:Y65)</f>
        <v>0.40799982845783234</v>
      </c>
      <c r="X66" s="183"/>
      <c r="Y66" s="183"/>
      <c r="Z66" s="183">
        <f>SUM(Z53:AB65)</f>
        <v>0.24479991328715625</v>
      </c>
      <c r="AA66" s="183"/>
      <c r="AB66" s="184"/>
      <c r="AC66" s="181"/>
      <c r="AD66" s="182"/>
      <c r="AE66" s="183">
        <f>SUM(AE53:AG65)</f>
        <v>0.7219998762011528</v>
      </c>
      <c r="AF66" s="183"/>
      <c r="AG66" s="183"/>
      <c r="AH66" s="183">
        <f>SUM(AH53:AJ65)</f>
        <v>0.43319995441038972</v>
      </c>
      <c r="AI66" s="183"/>
      <c r="AJ66" s="184"/>
      <c r="AK66" s="181"/>
      <c r="AL66" s="182"/>
      <c r="AM66" s="183">
        <f>SUM(AM53:AO65)</f>
        <v>0.63600008934736252</v>
      </c>
      <c r="AN66" s="183"/>
      <c r="AO66" s="183"/>
      <c r="AP66" s="183">
        <f>SUM(AP53:AR65)</f>
        <v>0.31800004467368126</v>
      </c>
      <c r="AQ66" s="183"/>
      <c r="AR66" s="184"/>
      <c r="AS66" s="181"/>
      <c r="AT66" s="182"/>
      <c r="AU66" s="183">
        <f>SUM(AU53:AW65)</f>
        <v>-2.9999969527125359E-2</v>
      </c>
      <c r="AV66" s="183"/>
      <c r="AW66" s="183"/>
      <c r="AX66" s="183">
        <f>SUM(AX53:AZ65)</f>
        <v>-1.9999979684749619E-2</v>
      </c>
      <c r="AY66" s="183"/>
      <c r="AZ66" s="184"/>
    </row>
    <row r="67" spans="1:52" ht="13.5" thickBot="1" x14ac:dyDescent="0.25">
      <c r="A67" s="185" t="s">
        <v>44</v>
      </c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7"/>
      <c r="M67" s="188"/>
      <c r="N67" s="189"/>
      <c r="O67" s="190">
        <f>SUM(O40:Q50)+SUM(O53:Q65)</f>
        <v>-0.43199988268315792</v>
      </c>
      <c r="P67" s="190"/>
      <c r="Q67" s="190"/>
      <c r="R67" s="190">
        <f>SUM(R40:T50)+SUM(R53:T65)</f>
        <v>-1.052999919280408</v>
      </c>
      <c r="S67" s="190"/>
      <c r="T67" s="191"/>
      <c r="U67" s="188"/>
      <c r="V67" s="189"/>
      <c r="W67" s="190">
        <f>SUM(W40:Y50)+SUM(W53:Y65)</f>
        <v>5.3999988362193108E-2</v>
      </c>
      <c r="X67" s="190"/>
      <c r="Y67" s="190"/>
      <c r="Z67" s="190">
        <f>SUM(Z40:AB50)+SUM(Z53:AB65)</f>
        <v>8.8000198900646531E-3</v>
      </c>
      <c r="AA67" s="190"/>
      <c r="AB67" s="191"/>
      <c r="AC67" s="188"/>
      <c r="AD67" s="189"/>
      <c r="AE67" s="190">
        <f>SUM(AE40:AG50)+SUM(AE53:AG65)</f>
        <v>0.40800005756318569</v>
      </c>
      <c r="AF67" s="190"/>
      <c r="AG67" s="190"/>
      <c r="AH67" s="190">
        <f>SUM(AH40:AJ50)+SUM(AH53:AJ65)</f>
        <v>0.27620004509140617</v>
      </c>
      <c r="AI67" s="190"/>
      <c r="AJ67" s="191"/>
      <c r="AK67" s="188"/>
      <c r="AL67" s="189"/>
      <c r="AM67" s="190">
        <f>SUM(AM40:AO50)+SUM(AM53:AO65)</f>
        <v>1.3120001163333654</v>
      </c>
      <c r="AN67" s="190"/>
      <c r="AO67" s="190"/>
      <c r="AP67" s="190">
        <f>SUM(AP40:AR50)+SUM(AP53:AR65)</f>
        <v>0.70428579265332103</v>
      </c>
      <c r="AQ67" s="190"/>
      <c r="AR67" s="191"/>
      <c r="AS67" s="188"/>
      <c r="AT67" s="189"/>
      <c r="AU67" s="190">
        <f>SUM(AU40:AW50)+SUM(AU53:AW65)</f>
        <v>0.95800020545721054</v>
      </c>
      <c r="AV67" s="190"/>
      <c r="AW67" s="190"/>
      <c r="AX67" s="190">
        <f>SUM(AX40:AZ50)+SUM(AX53:AZ65)</f>
        <v>0.4740001078074183</v>
      </c>
      <c r="AY67" s="190"/>
      <c r="AZ67" s="191"/>
    </row>
    <row r="68" spans="1:52" ht="13.5" thickBot="1" x14ac:dyDescent="0.25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</row>
    <row r="69" spans="1:52" ht="13.5" thickBot="1" x14ac:dyDescent="0.25">
      <c r="A69" s="195" t="s">
        <v>45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7"/>
      <c r="M69" s="192" t="s">
        <v>406</v>
      </c>
      <c r="N69" s="193"/>
      <c r="O69" s="193"/>
      <c r="P69" s="193"/>
      <c r="Q69" s="193"/>
      <c r="R69" s="193"/>
      <c r="S69" s="193"/>
      <c r="T69" s="194"/>
      <c r="U69" s="192" t="s">
        <v>407</v>
      </c>
      <c r="V69" s="193"/>
      <c r="W69" s="193"/>
      <c r="X69" s="193"/>
      <c r="Y69" s="193"/>
      <c r="Z69" s="193"/>
      <c r="AA69" s="193"/>
      <c r="AB69" s="194"/>
      <c r="AC69" s="192" t="s">
        <v>407</v>
      </c>
      <c r="AD69" s="193"/>
      <c r="AE69" s="193"/>
      <c r="AF69" s="193"/>
      <c r="AG69" s="193"/>
      <c r="AH69" s="193"/>
      <c r="AI69" s="193"/>
      <c r="AJ69" s="194"/>
      <c r="AK69" s="192" t="s">
        <v>407</v>
      </c>
      <c r="AL69" s="193"/>
      <c r="AM69" s="193"/>
      <c r="AN69" s="193"/>
      <c r="AO69" s="193"/>
      <c r="AP69" s="193"/>
      <c r="AQ69" s="193"/>
      <c r="AR69" s="194"/>
      <c r="AS69" s="192" t="s">
        <v>408</v>
      </c>
      <c r="AT69" s="193"/>
      <c r="AU69" s="193"/>
      <c r="AV69" s="193"/>
      <c r="AW69" s="193"/>
      <c r="AX69" s="193"/>
      <c r="AY69" s="193"/>
      <c r="AZ69" s="194"/>
    </row>
    <row r="73" spans="1:52" s="22" customFormat="1" x14ac:dyDescent="0.2">
      <c r="F73" s="22" t="s">
        <v>552</v>
      </c>
    </row>
    <row r="74" spans="1:52" s="22" customFormat="1" x14ac:dyDescent="0.2">
      <c r="F74" s="22" t="s">
        <v>548</v>
      </c>
      <c r="AB74" s="22" t="s">
        <v>549</v>
      </c>
    </row>
    <row r="75" spans="1:52" s="22" customFormat="1" x14ac:dyDescent="0.2"/>
    <row r="76" spans="1:52" s="22" customFormat="1" x14ac:dyDescent="0.2"/>
    <row r="77" spans="1:52" s="22" customFormat="1" x14ac:dyDescent="0.2">
      <c r="F77" s="22" t="s">
        <v>553</v>
      </c>
      <c r="AB77" s="22" t="s">
        <v>554</v>
      </c>
    </row>
  </sheetData>
  <mergeCells count="943">
    <mergeCell ref="A1:AR1"/>
    <mergeCell ref="A2:AR2"/>
    <mergeCell ref="A3:L3"/>
    <mergeCell ref="M3:T3"/>
    <mergeCell ref="U3:AB3"/>
    <mergeCell ref="AC3:AJ3"/>
    <mergeCell ref="AK3:AR3"/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Q6:R6"/>
    <mergeCell ref="S6:T6"/>
    <mergeCell ref="U6:V6"/>
    <mergeCell ref="W6:X6"/>
    <mergeCell ref="Y6:Z6"/>
    <mergeCell ref="AA6:AB6"/>
    <mergeCell ref="AS5:AT5"/>
    <mergeCell ref="AU5:AV5"/>
    <mergeCell ref="AW5:AX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S7:T7"/>
    <mergeCell ref="U7:V7"/>
    <mergeCell ref="W7:X7"/>
    <mergeCell ref="Y7:Z7"/>
    <mergeCell ref="A7:D8"/>
    <mergeCell ref="E7:F7"/>
    <mergeCell ref="G7:H7"/>
    <mergeCell ref="I7:J7"/>
    <mergeCell ref="K7:L7"/>
    <mergeCell ref="M7:N7"/>
    <mergeCell ref="AY7:AZ7"/>
    <mergeCell ref="E8:L8"/>
    <mergeCell ref="M8:O8"/>
    <mergeCell ref="P8:Q8"/>
    <mergeCell ref="R8:T8"/>
    <mergeCell ref="U8:W8"/>
    <mergeCell ref="X8:Y8"/>
    <mergeCell ref="Z8:AB8"/>
    <mergeCell ref="AC8:AE8"/>
    <mergeCell ref="AF8:AG8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AX8:AZ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AH8:AJ8"/>
    <mergeCell ref="AK8:AM8"/>
    <mergeCell ref="AN8:AO8"/>
    <mergeCell ref="AP8:AR8"/>
    <mergeCell ref="AS8:AU8"/>
    <mergeCell ref="AV8:AW8"/>
    <mergeCell ref="G10:H10"/>
    <mergeCell ref="I10:J10"/>
    <mergeCell ref="K10:L10"/>
    <mergeCell ref="M10:N10"/>
    <mergeCell ref="O10:P10"/>
    <mergeCell ref="AI9:AJ9"/>
    <mergeCell ref="AK9:AL9"/>
    <mergeCell ref="AM9:AN9"/>
    <mergeCell ref="AO9:AP9"/>
    <mergeCell ref="W9:X9"/>
    <mergeCell ref="Y9:Z9"/>
    <mergeCell ref="AA9:AB9"/>
    <mergeCell ref="AC9:AD9"/>
    <mergeCell ref="AE9:AF9"/>
    <mergeCell ref="AG9:AH9"/>
    <mergeCell ref="Q10:R10"/>
    <mergeCell ref="S10:T10"/>
    <mergeCell ref="U10:V10"/>
    <mergeCell ref="W10:X10"/>
    <mergeCell ref="Y10:Z10"/>
    <mergeCell ref="AA10:AB10"/>
    <mergeCell ref="AU9:AV9"/>
    <mergeCell ref="AW9:AX9"/>
    <mergeCell ref="AY9:AZ9"/>
    <mergeCell ref="AQ9:AR9"/>
    <mergeCell ref="AS9:AT9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AP11:AR11"/>
    <mergeCell ref="AS11:AU11"/>
    <mergeCell ref="AV11:AW11"/>
    <mergeCell ref="AX11:AZ11"/>
    <mergeCell ref="A12:D13"/>
    <mergeCell ref="E12:L12"/>
    <mergeCell ref="M12:N12"/>
    <mergeCell ref="O12:P12"/>
    <mergeCell ref="Q12:R12"/>
    <mergeCell ref="S12:T12"/>
    <mergeCell ref="Z11:AB11"/>
    <mergeCell ref="AC11:AE11"/>
    <mergeCell ref="AF11:AG11"/>
    <mergeCell ref="AH11:AJ11"/>
    <mergeCell ref="AK11:AM11"/>
    <mergeCell ref="AN11:AO11"/>
    <mergeCell ref="E11:L11"/>
    <mergeCell ref="M11:O11"/>
    <mergeCell ref="P11:Q11"/>
    <mergeCell ref="R11:T11"/>
    <mergeCell ref="U11:W11"/>
    <mergeCell ref="X11:Y11"/>
    <mergeCell ref="A10:D11"/>
    <mergeCell ref="E10:F10"/>
    <mergeCell ref="AS12:AT12"/>
    <mergeCell ref="AU12:AV12"/>
    <mergeCell ref="AW12:AX12"/>
    <mergeCell ref="AY12:AZ12"/>
    <mergeCell ref="E13:L13"/>
    <mergeCell ref="M13:N13"/>
    <mergeCell ref="O13:P13"/>
    <mergeCell ref="Q13:R13"/>
    <mergeCell ref="S13:T13"/>
    <mergeCell ref="U13:V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U13:AV13"/>
    <mergeCell ref="AW13:AX13"/>
    <mergeCell ref="AY13:AZ13"/>
    <mergeCell ref="A14:D15"/>
    <mergeCell ref="E14:H15"/>
    <mergeCell ref="I14:L14"/>
    <mergeCell ref="M14:O14"/>
    <mergeCell ref="P14:Q14"/>
    <mergeCell ref="R14:T14"/>
    <mergeCell ref="U14:W14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AN14:AO14"/>
    <mergeCell ref="AP14:AR14"/>
    <mergeCell ref="AS14:AU14"/>
    <mergeCell ref="AV14:AW14"/>
    <mergeCell ref="AX14:AZ14"/>
    <mergeCell ref="I15:L15"/>
    <mergeCell ref="M15:O15"/>
    <mergeCell ref="P15:Q15"/>
    <mergeCell ref="R15:T15"/>
    <mergeCell ref="U15:W15"/>
    <mergeCell ref="X14:Y14"/>
    <mergeCell ref="Z14:AB14"/>
    <mergeCell ref="AC14:AE14"/>
    <mergeCell ref="AF14:AG14"/>
    <mergeCell ref="AH14:AJ14"/>
    <mergeCell ref="AK14:AM14"/>
    <mergeCell ref="AN15:AO15"/>
    <mergeCell ref="AP15:AR15"/>
    <mergeCell ref="AS15:AU15"/>
    <mergeCell ref="AV15:AW15"/>
    <mergeCell ref="AX15:AZ15"/>
    <mergeCell ref="A16:D18"/>
    <mergeCell ref="E16:H18"/>
    <mergeCell ref="I16:L16"/>
    <mergeCell ref="M16:O16"/>
    <mergeCell ref="P16:Q16"/>
    <mergeCell ref="X15:Y15"/>
    <mergeCell ref="Z15:AB15"/>
    <mergeCell ref="AC15:AE15"/>
    <mergeCell ref="AF15:AG15"/>
    <mergeCell ref="AH15:AJ15"/>
    <mergeCell ref="AK15:AM15"/>
    <mergeCell ref="AX16:AZ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AH16:AJ16"/>
    <mergeCell ref="AK16:AM16"/>
    <mergeCell ref="AN16:AO16"/>
    <mergeCell ref="AP16:AR16"/>
    <mergeCell ref="AS16:AU16"/>
    <mergeCell ref="AV16:AW16"/>
    <mergeCell ref="R16:T16"/>
    <mergeCell ref="U16:W16"/>
    <mergeCell ref="X16:Y16"/>
    <mergeCell ref="Z16:AB16"/>
    <mergeCell ref="AC16:AE16"/>
    <mergeCell ref="AF16:AG16"/>
    <mergeCell ref="AX17:AZ17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AH17:AJ17"/>
    <mergeCell ref="AK17:AM17"/>
    <mergeCell ref="AN17:AO17"/>
    <mergeCell ref="AP17:AR17"/>
    <mergeCell ref="AS17:AU17"/>
    <mergeCell ref="AV17:AW17"/>
    <mergeCell ref="AX18:AZ18"/>
    <mergeCell ref="A19:AR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AH18:AJ18"/>
    <mergeCell ref="AK18:AM18"/>
    <mergeCell ref="AN18:AO18"/>
    <mergeCell ref="AP18:AR18"/>
    <mergeCell ref="AS18:AU18"/>
    <mergeCell ref="AV18:AW18"/>
    <mergeCell ref="AK21:AR21"/>
    <mergeCell ref="AS21:AZ21"/>
    <mergeCell ref="A22:B22"/>
    <mergeCell ref="C22:D22"/>
    <mergeCell ref="E22:L22"/>
    <mergeCell ref="M22:T22"/>
    <mergeCell ref="U22:AB22"/>
    <mergeCell ref="AC22:AJ22"/>
    <mergeCell ref="AK22:AR22"/>
    <mergeCell ref="AS22:AZ22"/>
    <mergeCell ref="A21:B21"/>
    <mergeCell ref="C21:D21"/>
    <mergeCell ref="E21:L21"/>
    <mergeCell ref="M21:T21"/>
    <mergeCell ref="U21:AB21"/>
    <mergeCell ref="AC21:AJ21"/>
    <mergeCell ref="AK23:AR23"/>
    <mergeCell ref="AS23:AZ23"/>
    <mergeCell ref="A24:B24"/>
    <mergeCell ref="C24:D24"/>
    <mergeCell ref="E24:L24"/>
    <mergeCell ref="M24:T24"/>
    <mergeCell ref="U24:AB24"/>
    <mergeCell ref="AC24:AJ24"/>
    <mergeCell ref="AK24:AR24"/>
    <mergeCell ref="AS24:AZ24"/>
    <mergeCell ref="A23:B23"/>
    <mergeCell ref="C23:D23"/>
    <mergeCell ref="E23:L23"/>
    <mergeCell ref="M23:T23"/>
    <mergeCell ref="U23:AB23"/>
    <mergeCell ref="AC23:AJ23"/>
    <mergeCell ref="A25:AR25"/>
    <mergeCell ref="A26:D27"/>
    <mergeCell ref="E26:F26"/>
    <mergeCell ref="G26:H26"/>
    <mergeCell ref="I26:J26"/>
    <mergeCell ref="K26:L26"/>
    <mergeCell ref="M26:N27"/>
    <mergeCell ref="O26:Q27"/>
    <mergeCell ref="R26:T27"/>
    <mergeCell ref="U26:V27"/>
    <mergeCell ref="AM26:AO27"/>
    <mergeCell ref="AP26:AR27"/>
    <mergeCell ref="AS26:AT27"/>
    <mergeCell ref="AU26:AW27"/>
    <mergeCell ref="AX26:AZ27"/>
    <mergeCell ref="A28:D28"/>
    <mergeCell ref="E28:AZ28"/>
    <mergeCell ref="W26:Y27"/>
    <mergeCell ref="Z26:AB27"/>
    <mergeCell ref="AC26:AD27"/>
    <mergeCell ref="AE26:AG27"/>
    <mergeCell ref="AH26:AJ27"/>
    <mergeCell ref="AK26:AL27"/>
    <mergeCell ref="AP29:AR29"/>
    <mergeCell ref="AS29:AT29"/>
    <mergeCell ref="AU29:AW29"/>
    <mergeCell ref="AX29:AZ29"/>
    <mergeCell ref="A30:D30"/>
    <mergeCell ref="M30:N30"/>
    <mergeCell ref="O30:Q30"/>
    <mergeCell ref="R30:T30"/>
    <mergeCell ref="U30:V30"/>
    <mergeCell ref="W30:Y30"/>
    <mergeCell ref="Z29:AB29"/>
    <mergeCell ref="AC29:AD29"/>
    <mergeCell ref="AE29:AG29"/>
    <mergeCell ref="AH29:AJ29"/>
    <mergeCell ref="AK29:AL29"/>
    <mergeCell ref="AM29:AO29"/>
    <mergeCell ref="A29:D29"/>
    <mergeCell ref="M29:N29"/>
    <mergeCell ref="O29:Q29"/>
    <mergeCell ref="R29:T29"/>
    <mergeCell ref="U29:V29"/>
    <mergeCell ref="W29:Y29"/>
    <mergeCell ref="AP30:AR30"/>
    <mergeCell ref="AS30:AT30"/>
    <mergeCell ref="AU30:AW30"/>
    <mergeCell ref="AX30:AZ30"/>
    <mergeCell ref="A31:D31"/>
    <mergeCell ref="M31:N31"/>
    <mergeCell ref="O31:Q31"/>
    <mergeCell ref="R31:T31"/>
    <mergeCell ref="U31:V31"/>
    <mergeCell ref="W31:Y31"/>
    <mergeCell ref="Z30:AB30"/>
    <mergeCell ref="AC30:AD30"/>
    <mergeCell ref="AE30:AG30"/>
    <mergeCell ref="AH30:AJ30"/>
    <mergeCell ref="AK30:AL30"/>
    <mergeCell ref="AM30:AO30"/>
    <mergeCell ref="AP31:AR31"/>
    <mergeCell ref="AS31:AT31"/>
    <mergeCell ref="AU31:AW31"/>
    <mergeCell ref="AX31:AZ31"/>
    <mergeCell ref="A32:L32"/>
    <mergeCell ref="M32:N32"/>
    <mergeCell ref="O32:Q32"/>
    <mergeCell ref="R32:T32"/>
    <mergeCell ref="U32:V32"/>
    <mergeCell ref="W32:Y32"/>
    <mergeCell ref="Z31:AB31"/>
    <mergeCell ref="AC31:AD31"/>
    <mergeCell ref="AE31:AG31"/>
    <mergeCell ref="AH31:AJ31"/>
    <mergeCell ref="AK31:AL31"/>
    <mergeCell ref="AM31:AO31"/>
    <mergeCell ref="AP32:AR32"/>
    <mergeCell ref="AS32:AT32"/>
    <mergeCell ref="AU32:AW32"/>
    <mergeCell ref="AX32:AZ32"/>
    <mergeCell ref="A33:D33"/>
    <mergeCell ref="E33:AZ33"/>
    <mergeCell ref="Z32:AB32"/>
    <mergeCell ref="AC32:AD32"/>
    <mergeCell ref="AE32:AG32"/>
    <mergeCell ref="AH32:AJ32"/>
    <mergeCell ref="AK32:AL32"/>
    <mergeCell ref="AM32:AO32"/>
    <mergeCell ref="AP34:AR34"/>
    <mergeCell ref="AS34:AT34"/>
    <mergeCell ref="AU34:AW34"/>
    <mergeCell ref="AX34:AZ34"/>
    <mergeCell ref="A35:D35"/>
    <mergeCell ref="M35:N35"/>
    <mergeCell ref="O35:Q35"/>
    <mergeCell ref="R35:T35"/>
    <mergeCell ref="U35:V35"/>
    <mergeCell ref="W35:Y35"/>
    <mergeCell ref="Z34:AB34"/>
    <mergeCell ref="AC34:AD34"/>
    <mergeCell ref="AE34:AG34"/>
    <mergeCell ref="AH34:AJ34"/>
    <mergeCell ref="AK34:AL34"/>
    <mergeCell ref="AM34:AO34"/>
    <mergeCell ref="A34:D34"/>
    <mergeCell ref="M34:N34"/>
    <mergeCell ref="O34:Q34"/>
    <mergeCell ref="R34:T34"/>
    <mergeCell ref="U34:V34"/>
    <mergeCell ref="W34:Y34"/>
    <mergeCell ref="AP35:AR35"/>
    <mergeCell ref="AS35:AT35"/>
    <mergeCell ref="AU35:AW35"/>
    <mergeCell ref="AX35:AZ35"/>
    <mergeCell ref="A36:D36"/>
    <mergeCell ref="M36:N36"/>
    <mergeCell ref="O36:Q36"/>
    <mergeCell ref="R36:T36"/>
    <mergeCell ref="U36:V36"/>
    <mergeCell ref="W36:Y36"/>
    <mergeCell ref="Z35:AB35"/>
    <mergeCell ref="AC35:AD35"/>
    <mergeCell ref="AE35:AG35"/>
    <mergeCell ref="AH35:AJ35"/>
    <mergeCell ref="AK35:AL35"/>
    <mergeCell ref="AM35:AO35"/>
    <mergeCell ref="AP36:AR36"/>
    <mergeCell ref="AS36:AT36"/>
    <mergeCell ref="AU36:AW36"/>
    <mergeCell ref="AX36:AZ36"/>
    <mergeCell ref="A37:L37"/>
    <mergeCell ref="M37:N37"/>
    <mergeCell ref="O37:Q37"/>
    <mergeCell ref="R37:T37"/>
    <mergeCell ref="U37:V37"/>
    <mergeCell ref="W37:Y37"/>
    <mergeCell ref="Z36:AB36"/>
    <mergeCell ref="AC36:AD36"/>
    <mergeCell ref="AE36:AG36"/>
    <mergeCell ref="AH36:AJ36"/>
    <mergeCell ref="AK36:AL36"/>
    <mergeCell ref="AM36:AO36"/>
    <mergeCell ref="AP37:AR37"/>
    <mergeCell ref="AS37:AT37"/>
    <mergeCell ref="AU37:AW37"/>
    <mergeCell ref="AX37:AZ37"/>
    <mergeCell ref="A38:L38"/>
    <mergeCell ref="M38:N38"/>
    <mergeCell ref="O38:Q38"/>
    <mergeCell ref="R38:T38"/>
    <mergeCell ref="U38:V38"/>
    <mergeCell ref="W38:Y38"/>
    <mergeCell ref="Z37:AB37"/>
    <mergeCell ref="AC37:AD37"/>
    <mergeCell ref="AE37:AG37"/>
    <mergeCell ref="AH37:AJ37"/>
    <mergeCell ref="AK37:AL37"/>
    <mergeCell ref="AM37:AO37"/>
    <mergeCell ref="AP38:AR38"/>
    <mergeCell ref="AS38:AT38"/>
    <mergeCell ref="AU38:AW38"/>
    <mergeCell ref="AX38:AZ38"/>
    <mergeCell ref="A39:D39"/>
    <mergeCell ref="E39:AZ39"/>
    <mergeCell ref="Z38:AB38"/>
    <mergeCell ref="AC38:AD38"/>
    <mergeCell ref="AE38:AG38"/>
    <mergeCell ref="AH38:AJ38"/>
    <mergeCell ref="AK38:AL38"/>
    <mergeCell ref="AM38:AO38"/>
    <mergeCell ref="AP40:AR40"/>
    <mergeCell ref="AS40:AT40"/>
    <mergeCell ref="AU40:AW40"/>
    <mergeCell ref="AX40:AZ40"/>
    <mergeCell ref="A41:D41"/>
    <mergeCell ref="M41:N41"/>
    <mergeCell ref="O41:Q41"/>
    <mergeCell ref="R41:T41"/>
    <mergeCell ref="U41:V41"/>
    <mergeCell ref="W41:Y41"/>
    <mergeCell ref="Z40:AB40"/>
    <mergeCell ref="AC40:AD40"/>
    <mergeCell ref="AE40:AG40"/>
    <mergeCell ref="AH40:AJ40"/>
    <mergeCell ref="AK40:AL40"/>
    <mergeCell ref="AM40:AO40"/>
    <mergeCell ref="A40:D40"/>
    <mergeCell ref="M40:N40"/>
    <mergeCell ref="O40:Q40"/>
    <mergeCell ref="R40:T40"/>
    <mergeCell ref="U40:V40"/>
    <mergeCell ref="W40:Y40"/>
    <mergeCell ref="AP41:AR41"/>
    <mergeCell ref="AS41:AT41"/>
    <mergeCell ref="AU41:AW41"/>
    <mergeCell ref="AX41:AZ41"/>
    <mergeCell ref="A42:D42"/>
    <mergeCell ref="M42:N42"/>
    <mergeCell ref="O42:Q42"/>
    <mergeCell ref="R42:T42"/>
    <mergeCell ref="U42:V42"/>
    <mergeCell ref="W42:Y42"/>
    <mergeCell ref="Z41:AB41"/>
    <mergeCell ref="AC41:AD41"/>
    <mergeCell ref="AE41:AG41"/>
    <mergeCell ref="AH41:AJ41"/>
    <mergeCell ref="AK41:AL41"/>
    <mergeCell ref="AM41:AO41"/>
    <mergeCell ref="AP42:AR42"/>
    <mergeCell ref="AS42:AT42"/>
    <mergeCell ref="AU42:AW42"/>
    <mergeCell ref="AX42:AZ42"/>
    <mergeCell ref="A43:D43"/>
    <mergeCell ref="M43:N43"/>
    <mergeCell ref="O43:Q43"/>
    <mergeCell ref="R43:T43"/>
    <mergeCell ref="U43:V43"/>
    <mergeCell ref="W43:Y43"/>
    <mergeCell ref="Z42:AB42"/>
    <mergeCell ref="AC42:AD42"/>
    <mergeCell ref="AE42:AG42"/>
    <mergeCell ref="AH42:AJ42"/>
    <mergeCell ref="AK42:AL42"/>
    <mergeCell ref="AM42:AO42"/>
    <mergeCell ref="AP43:AR43"/>
    <mergeCell ref="AS43:AT43"/>
    <mergeCell ref="AU43:AW43"/>
    <mergeCell ref="AX43:AZ43"/>
    <mergeCell ref="A44:D44"/>
    <mergeCell ref="M44:N44"/>
    <mergeCell ref="O44:Q44"/>
    <mergeCell ref="R44:T44"/>
    <mergeCell ref="U44:V44"/>
    <mergeCell ref="W44:Y44"/>
    <mergeCell ref="Z43:AB43"/>
    <mergeCell ref="AC43:AD43"/>
    <mergeCell ref="AE43:AG43"/>
    <mergeCell ref="AH43:AJ43"/>
    <mergeCell ref="AK43:AL43"/>
    <mergeCell ref="AM43:AO43"/>
    <mergeCell ref="AP44:AR44"/>
    <mergeCell ref="AS44:AT44"/>
    <mergeCell ref="AU44:AW44"/>
    <mergeCell ref="AX44:AZ44"/>
    <mergeCell ref="A45:D45"/>
    <mergeCell ref="M45:N45"/>
    <mergeCell ref="O45:Q45"/>
    <mergeCell ref="R45:T45"/>
    <mergeCell ref="U45:V45"/>
    <mergeCell ref="W45:Y45"/>
    <mergeCell ref="Z44:AB44"/>
    <mergeCell ref="AC44:AD44"/>
    <mergeCell ref="AE44:AG44"/>
    <mergeCell ref="AH44:AJ44"/>
    <mergeCell ref="AK44:AL44"/>
    <mergeCell ref="AM44:AO44"/>
    <mergeCell ref="AP45:AR45"/>
    <mergeCell ref="AS45:AT45"/>
    <mergeCell ref="AU45:AW45"/>
    <mergeCell ref="AX45:AZ45"/>
    <mergeCell ref="A46:D46"/>
    <mergeCell ref="M46:N46"/>
    <mergeCell ref="O46:Q46"/>
    <mergeCell ref="R46:T46"/>
    <mergeCell ref="U46:V46"/>
    <mergeCell ref="W46:Y46"/>
    <mergeCell ref="Z45:AB45"/>
    <mergeCell ref="AC45:AD45"/>
    <mergeCell ref="AE45:AG45"/>
    <mergeCell ref="AH45:AJ45"/>
    <mergeCell ref="AK45:AL45"/>
    <mergeCell ref="AM45:AO45"/>
    <mergeCell ref="AP46:AR46"/>
    <mergeCell ref="AS46:AT46"/>
    <mergeCell ref="AU46:AW46"/>
    <mergeCell ref="AX46:AZ46"/>
    <mergeCell ref="A47:D47"/>
    <mergeCell ref="M47:N47"/>
    <mergeCell ref="O47:Q47"/>
    <mergeCell ref="R47:T47"/>
    <mergeCell ref="U47:V47"/>
    <mergeCell ref="W47:Y47"/>
    <mergeCell ref="Z46:AB46"/>
    <mergeCell ref="AC46:AD46"/>
    <mergeCell ref="AE46:AG46"/>
    <mergeCell ref="AH46:AJ46"/>
    <mergeCell ref="AK46:AL46"/>
    <mergeCell ref="AM46:AO46"/>
    <mergeCell ref="AP47:AR47"/>
    <mergeCell ref="AS47:AT47"/>
    <mergeCell ref="AU47:AW47"/>
    <mergeCell ref="AX47:AZ47"/>
    <mergeCell ref="A48:D48"/>
    <mergeCell ref="M48:N48"/>
    <mergeCell ref="O48:Q48"/>
    <mergeCell ref="R48:T48"/>
    <mergeCell ref="U48:V48"/>
    <mergeCell ref="W48:Y48"/>
    <mergeCell ref="Z47:AB47"/>
    <mergeCell ref="AC47:AD47"/>
    <mergeCell ref="AE47:AG47"/>
    <mergeCell ref="AH47:AJ47"/>
    <mergeCell ref="AK47:AL47"/>
    <mergeCell ref="AM47:AO47"/>
    <mergeCell ref="AP48:AR48"/>
    <mergeCell ref="AS48:AT48"/>
    <mergeCell ref="AU48:AW48"/>
    <mergeCell ref="AX48:AZ48"/>
    <mergeCell ref="A49:D49"/>
    <mergeCell ref="M49:N49"/>
    <mergeCell ref="O49:Q49"/>
    <mergeCell ref="R49:T49"/>
    <mergeCell ref="U49:V49"/>
    <mergeCell ref="W49:Y49"/>
    <mergeCell ref="Z48:AB48"/>
    <mergeCell ref="AC48:AD48"/>
    <mergeCell ref="AE48:AG48"/>
    <mergeCell ref="AH48:AJ48"/>
    <mergeCell ref="AK48:AL48"/>
    <mergeCell ref="AM48:AO48"/>
    <mergeCell ref="AP49:AR49"/>
    <mergeCell ref="AS49:AT49"/>
    <mergeCell ref="AU49:AW49"/>
    <mergeCell ref="AX49:AZ49"/>
    <mergeCell ref="A50:D50"/>
    <mergeCell ref="M50:N50"/>
    <mergeCell ref="O50:Q50"/>
    <mergeCell ref="R50:T50"/>
    <mergeCell ref="U50:V50"/>
    <mergeCell ref="W50:Y50"/>
    <mergeCell ref="Z49:AB49"/>
    <mergeCell ref="AC49:AD49"/>
    <mergeCell ref="AE49:AG49"/>
    <mergeCell ref="AH49:AJ49"/>
    <mergeCell ref="AK49:AL49"/>
    <mergeCell ref="AM49:AO49"/>
    <mergeCell ref="AP50:AR50"/>
    <mergeCell ref="AS50:AT50"/>
    <mergeCell ref="AU50:AW50"/>
    <mergeCell ref="AX50:AZ50"/>
    <mergeCell ref="A51:L51"/>
    <mergeCell ref="M51:N51"/>
    <mergeCell ref="O51:Q51"/>
    <mergeCell ref="R51:T51"/>
    <mergeCell ref="U51:V51"/>
    <mergeCell ref="W51:Y51"/>
    <mergeCell ref="Z50:AB50"/>
    <mergeCell ref="AC50:AD50"/>
    <mergeCell ref="AE50:AG50"/>
    <mergeCell ref="AH50:AJ50"/>
    <mergeCell ref="AK50:AL50"/>
    <mergeCell ref="AM50:AO50"/>
    <mergeCell ref="AP51:AR51"/>
    <mergeCell ref="AS51:AT51"/>
    <mergeCell ref="AU51:AW51"/>
    <mergeCell ref="AX51:AZ51"/>
    <mergeCell ref="A52:D52"/>
    <mergeCell ref="E52:AZ52"/>
    <mergeCell ref="Z51:AB51"/>
    <mergeCell ref="AC51:AD51"/>
    <mergeCell ref="AE51:AG51"/>
    <mergeCell ref="AH51:AJ51"/>
    <mergeCell ref="AK51:AL51"/>
    <mergeCell ref="AM51:AO51"/>
    <mergeCell ref="AP53:AR53"/>
    <mergeCell ref="AS53:AT53"/>
    <mergeCell ref="AU53:AW53"/>
    <mergeCell ref="AX53:AZ53"/>
    <mergeCell ref="A54:D54"/>
    <mergeCell ref="M54:N54"/>
    <mergeCell ref="O54:Q54"/>
    <mergeCell ref="R54:T54"/>
    <mergeCell ref="U54:V54"/>
    <mergeCell ref="W54:Y54"/>
    <mergeCell ref="Z53:AB53"/>
    <mergeCell ref="AC53:AD53"/>
    <mergeCell ref="AE53:AG53"/>
    <mergeCell ref="AH53:AJ53"/>
    <mergeCell ref="AK53:AL53"/>
    <mergeCell ref="AM53:AO53"/>
    <mergeCell ref="A53:D53"/>
    <mergeCell ref="M53:N53"/>
    <mergeCell ref="O53:Q53"/>
    <mergeCell ref="R53:T53"/>
    <mergeCell ref="U53:V53"/>
    <mergeCell ref="W53:Y53"/>
    <mergeCell ref="AP54:AR54"/>
    <mergeCell ref="AS54:AT54"/>
    <mergeCell ref="AU54:AW54"/>
    <mergeCell ref="AX54:AZ54"/>
    <mergeCell ref="A55:D55"/>
    <mergeCell ref="M55:N55"/>
    <mergeCell ref="O55:Q55"/>
    <mergeCell ref="R55:T55"/>
    <mergeCell ref="U55:V55"/>
    <mergeCell ref="W55:Y55"/>
    <mergeCell ref="Z54:AB54"/>
    <mergeCell ref="AC54:AD54"/>
    <mergeCell ref="AE54:AG54"/>
    <mergeCell ref="AH54:AJ54"/>
    <mergeCell ref="AK54:AL54"/>
    <mergeCell ref="AM54:AO54"/>
    <mergeCell ref="AP55:AR55"/>
    <mergeCell ref="AS55:AT55"/>
    <mergeCell ref="AU55:AW55"/>
    <mergeCell ref="AX55:AZ55"/>
    <mergeCell ref="A56:D56"/>
    <mergeCell ref="M56:N56"/>
    <mergeCell ref="O56:Q56"/>
    <mergeCell ref="R56:T56"/>
    <mergeCell ref="U56:V56"/>
    <mergeCell ref="W56:Y56"/>
    <mergeCell ref="Z55:AB55"/>
    <mergeCell ref="AC55:AD55"/>
    <mergeCell ref="AE55:AG55"/>
    <mergeCell ref="AH55:AJ55"/>
    <mergeCell ref="AK55:AL55"/>
    <mergeCell ref="AM55:AO55"/>
    <mergeCell ref="AP56:AR56"/>
    <mergeCell ref="AS56:AT56"/>
    <mergeCell ref="AU56:AW56"/>
    <mergeCell ref="AX56:AZ56"/>
    <mergeCell ref="A57:D57"/>
    <mergeCell ref="M57:N57"/>
    <mergeCell ref="O57:Q57"/>
    <mergeCell ref="R57:T57"/>
    <mergeCell ref="U57:V57"/>
    <mergeCell ref="W57:Y57"/>
    <mergeCell ref="Z56:AB56"/>
    <mergeCell ref="AC56:AD56"/>
    <mergeCell ref="AE56:AG56"/>
    <mergeCell ref="AH56:AJ56"/>
    <mergeCell ref="AK56:AL56"/>
    <mergeCell ref="AM56:AO56"/>
    <mergeCell ref="AP57:AR57"/>
    <mergeCell ref="AS57:AT57"/>
    <mergeCell ref="AU57:AW57"/>
    <mergeCell ref="AX57:AZ57"/>
    <mergeCell ref="A58:D58"/>
    <mergeCell ref="M58:N58"/>
    <mergeCell ref="O58:Q58"/>
    <mergeCell ref="R58:T58"/>
    <mergeCell ref="U58:V58"/>
    <mergeCell ref="W58:Y58"/>
    <mergeCell ref="Z57:AB57"/>
    <mergeCell ref="AC57:AD57"/>
    <mergeCell ref="AE57:AG57"/>
    <mergeCell ref="AH57:AJ57"/>
    <mergeCell ref="AK57:AL57"/>
    <mergeCell ref="AM57:AO57"/>
    <mergeCell ref="AP58:AR58"/>
    <mergeCell ref="AS58:AT58"/>
    <mergeCell ref="AU58:AW58"/>
    <mergeCell ref="AX58:AZ58"/>
    <mergeCell ref="A59:D59"/>
    <mergeCell ref="M59:N59"/>
    <mergeCell ref="O59:Q59"/>
    <mergeCell ref="R59:T59"/>
    <mergeCell ref="U59:V59"/>
    <mergeCell ref="W59:Y59"/>
    <mergeCell ref="Z58:AB58"/>
    <mergeCell ref="AC58:AD58"/>
    <mergeCell ref="AE58:AG58"/>
    <mergeCell ref="AH58:AJ58"/>
    <mergeCell ref="AK58:AL58"/>
    <mergeCell ref="AM58:AO58"/>
    <mergeCell ref="AP59:AR59"/>
    <mergeCell ref="AS59:AT59"/>
    <mergeCell ref="AU59:AW59"/>
    <mergeCell ref="AX59:AZ59"/>
    <mergeCell ref="A60:D60"/>
    <mergeCell ref="M60:N60"/>
    <mergeCell ref="O60:Q60"/>
    <mergeCell ref="R60:T60"/>
    <mergeCell ref="U60:V60"/>
    <mergeCell ref="W60:Y60"/>
    <mergeCell ref="Z59:AB59"/>
    <mergeCell ref="AC59:AD59"/>
    <mergeCell ref="AE59:AG59"/>
    <mergeCell ref="AH59:AJ59"/>
    <mergeCell ref="AK59:AL59"/>
    <mergeCell ref="AM59:AO59"/>
    <mergeCell ref="AP60:AR60"/>
    <mergeCell ref="AS60:AT60"/>
    <mergeCell ref="AU60:AW60"/>
    <mergeCell ref="AX60:AZ60"/>
    <mergeCell ref="A61:D61"/>
    <mergeCell ref="M61:N61"/>
    <mergeCell ref="O61:Q61"/>
    <mergeCell ref="R61:T61"/>
    <mergeCell ref="U61:V61"/>
    <mergeCell ref="W61:Y61"/>
    <mergeCell ref="Z60:AB60"/>
    <mergeCell ref="AC60:AD60"/>
    <mergeCell ref="AE60:AG60"/>
    <mergeCell ref="AH60:AJ60"/>
    <mergeCell ref="AK60:AL60"/>
    <mergeCell ref="AM60:AO60"/>
    <mergeCell ref="AP61:AR61"/>
    <mergeCell ref="AS61:AT61"/>
    <mergeCell ref="AU61:AW61"/>
    <mergeCell ref="AX61:AZ61"/>
    <mergeCell ref="A62:D62"/>
    <mergeCell ref="M62:N62"/>
    <mergeCell ref="O62:Q62"/>
    <mergeCell ref="R62:T62"/>
    <mergeCell ref="U62:V62"/>
    <mergeCell ref="W62:Y62"/>
    <mergeCell ref="Z61:AB61"/>
    <mergeCell ref="AC61:AD61"/>
    <mergeCell ref="AE61:AG61"/>
    <mergeCell ref="AH61:AJ61"/>
    <mergeCell ref="AK61:AL61"/>
    <mergeCell ref="AM61:AO61"/>
    <mergeCell ref="AP62:AR62"/>
    <mergeCell ref="AS62:AT62"/>
    <mergeCell ref="AU62:AW62"/>
    <mergeCell ref="AX62:AZ62"/>
    <mergeCell ref="A63:D63"/>
    <mergeCell ref="M63:N63"/>
    <mergeCell ref="O63:Q63"/>
    <mergeCell ref="R63:T63"/>
    <mergeCell ref="U63:V63"/>
    <mergeCell ref="W63:Y63"/>
    <mergeCell ref="Z62:AB62"/>
    <mergeCell ref="AC62:AD62"/>
    <mergeCell ref="AE62:AG62"/>
    <mergeCell ref="AH62:AJ62"/>
    <mergeCell ref="AK62:AL62"/>
    <mergeCell ref="AM62:AO62"/>
    <mergeCell ref="AP63:AR63"/>
    <mergeCell ref="AS63:AT63"/>
    <mergeCell ref="AU63:AW63"/>
    <mergeCell ref="AX63:AZ63"/>
    <mergeCell ref="A64:D64"/>
    <mergeCell ref="M64:N64"/>
    <mergeCell ref="O64:Q64"/>
    <mergeCell ref="R64:T64"/>
    <mergeCell ref="U64:V64"/>
    <mergeCell ref="W64:Y64"/>
    <mergeCell ref="Z63:AB63"/>
    <mergeCell ref="AC63:AD63"/>
    <mergeCell ref="AE63:AG63"/>
    <mergeCell ref="AH63:AJ63"/>
    <mergeCell ref="AK63:AL63"/>
    <mergeCell ref="AM63:AO63"/>
    <mergeCell ref="AP64:AR64"/>
    <mergeCell ref="AS64:AT64"/>
    <mergeCell ref="AU64:AW64"/>
    <mergeCell ref="AX64:AZ64"/>
    <mergeCell ref="A65:D65"/>
    <mergeCell ref="M65:N65"/>
    <mergeCell ref="O65:Q65"/>
    <mergeCell ref="R65:T65"/>
    <mergeCell ref="U65:V65"/>
    <mergeCell ref="W65:Y65"/>
    <mergeCell ref="Z64:AB64"/>
    <mergeCell ref="AC64:AD64"/>
    <mergeCell ref="AE64:AG64"/>
    <mergeCell ref="AH64:AJ64"/>
    <mergeCell ref="AK64:AL64"/>
    <mergeCell ref="AM64:AO64"/>
    <mergeCell ref="AP65:AR65"/>
    <mergeCell ref="AS65:AT65"/>
    <mergeCell ref="AU65:AW65"/>
    <mergeCell ref="AX65:AZ65"/>
    <mergeCell ref="A66:L66"/>
    <mergeCell ref="M66:N66"/>
    <mergeCell ref="O66:Q66"/>
    <mergeCell ref="R66:T66"/>
    <mergeCell ref="U66:V66"/>
    <mergeCell ref="W66:Y66"/>
    <mergeCell ref="Z65:AB65"/>
    <mergeCell ref="AC65:AD65"/>
    <mergeCell ref="AE65:AG65"/>
    <mergeCell ref="AH65:AJ65"/>
    <mergeCell ref="AK65:AL65"/>
    <mergeCell ref="AM65:AO65"/>
    <mergeCell ref="AP66:AR66"/>
    <mergeCell ref="AS66:AT66"/>
    <mergeCell ref="AU66:AW66"/>
    <mergeCell ref="AX66:AZ66"/>
    <mergeCell ref="A67:L67"/>
    <mergeCell ref="M67:N67"/>
    <mergeCell ref="O67:Q67"/>
    <mergeCell ref="R67:T67"/>
    <mergeCell ref="U67:V67"/>
    <mergeCell ref="W67:Y67"/>
    <mergeCell ref="Z66:AB66"/>
    <mergeCell ref="AC66:AD66"/>
    <mergeCell ref="AE66:AG66"/>
    <mergeCell ref="AH66:AJ66"/>
    <mergeCell ref="AK66:AL66"/>
    <mergeCell ref="AM66:AO66"/>
    <mergeCell ref="AS69:AZ69"/>
    <mergeCell ref="AP67:AR67"/>
    <mergeCell ref="AS67:AT67"/>
    <mergeCell ref="AU67:AW67"/>
    <mergeCell ref="AX67:AZ67"/>
    <mergeCell ref="A68:AR68"/>
    <mergeCell ref="A69:L69"/>
    <mergeCell ref="M69:T69"/>
    <mergeCell ref="U69:AB69"/>
    <mergeCell ref="AC69:AJ69"/>
    <mergeCell ref="AK69:AR69"/>
    <mergeCell ref="Z67:AB67"/>
    <mergeCell ref="AC67:AD67"/>
    <mergeCell ref="AE67:AG67"/>
    <mergeCell ref="AH67:AJ67"/>
    <mergeCell ref="AK67:AL67"/>
    <mergeCell ref="AM67:AO6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3"/>
  <sheetViews>
    <sheetView workbookViewId="0">
      <pane ySplit="3" topLeftCell="A4" activePane="bottomLeft" state="frozenSplit"/>
      <selection pane="bottomLeft" activeCell="AF118" sqref="AF118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153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63</v>
      </c>
      <c r="C6" s="16">
        <v>4.6999998390674591E-2</v>
      </c>
      <c r="D6" s="1">
        <v>0.19499999284744263</v>
      </c>
      <c r="E6" s="33">
        <v>110</v>
      </c>
      <c r="F6" s="34"/>
      <c r="G6" s="35" t="s">
        <v>154</v>
      </c>
      <c r="H6" s="35"/>
      <c r="I6" s="36">
        <v>0.25200000405311584</v>
      </c>
      <c r="J6" s="36"/>
      <c r="K6" s="36">
        <v>10.520000457763672</v>
      </c>
      <c r="L6" s="37"/>
      <c r="M6" s="208">
        <f>IF(OR(M39=0,O6=0),0,ABS(1000*O6/(SQRT(3)*M39*COS(ATAN(Q6/O6)))))</f>
        <v>34.870308942798836</v>
      </c>
      <c r="N6" s="207"/>
      <c r="O6" s="40">
        <f>M31</f>
        <v>7.0502355539940318</v>
      </c>
      <c r="P6" s="40"/>
      <c r="Q6" s="40">
        <f>R31</f>
        <v>1.6800950837080213</v>
      </c>
      <c r="R6" s="40"/>
      <c r="S6" s="41">
        <f>IF(O6=0,0,COS(ATAN(Q6/O6)))</f>
        <v>0.97276057061082388</v>
      </c>
      <c r="T6" s="42"/>
      <c r="U6" s="206">
        <f>IF(OR(U39=0,W6=0),0,ABS(1000*W6/(SQRT(3)*U39*COS(ATAN(Y6/W6)))))</f>
        <v>35.163336749040838</v>
      </c>
      <c r="V6" s="207"/>
      <c r="W6" s="40">
        <f>U31</f>
        <v>7.0502355539940318</v>
      </c>
      <c r="X6" s="40"/>
      <c r="Y6" s="40">
        <f>Z31</f>
        <v>1.6800950837080213</v>
      </c>
      <c r="Z6" s="40"/>
      <c r="AA6" s="41">
        <f>IF(W6=0,0,COS(ATAN(Y6/W6)))</f>
        <v>0.97276057061082388</v>
      </c>
      <c r="AB6" s="42"/>
      <c r="AC6" s="206">
        <f>IF(OR(AC39=0,AE6=0),0,ABS(1000*AE6/(SQRT(3)*AC39*COS(ATAN(AG6/AE6)))))</f>
        <v>33.946000554582234</v>
      </c>
      <c r="AD6" s="207"/>
      <c r="AE6" s="40">
        <f>AC31</f>
        <v>7.0501111095518239</v>
      </c>
      <c r="AF6" s="40"/>
      <c r="AG6" s="40">
        <f>AH31</f>
        <v>0.27682221863004897</v>
      </c>
      <c r="AH6" s="40"/>
      <c r="AI6" s="41">
        <f>IF(AE6=0,0,COS(ATAN(AG6/AE6)))</f>
        <v>0.99923002229469626</v>
      </c>
      <c r="AJ6" s="42"/>
      <c r="AK6" s="206">
        <f>IF(OR(AK39=0,AM6=0),0,ABS(1000*AM6/(SQRT(3)*AK39*COS(ATAN(AO6/AM6)))))</f>
        <v>34.870308942798836</v>
      </c>
      <c r="AL6" s="207"/>
      <c r="AM6" s="40">
        <f>AK31</f>
        <v>7.0502355539940318</v>
      </c>
      <c r="AN6" s="40"/>
      <c r="AO6" s="40">
        <f>AP31</f>
        <v>1.6800950837080213</v>
      </c>
      <c r="AP6" s="40"/>
      <c r="AQ6" s="41">
        <f>IF(AM6=0,0,COS(ATAN(AO6/AM6)))</f>
        <v>0.97276057061082388</v>
      </c>
      <c r="AR6" s="42"/>
      <c r="AS6" s="206">
        <f>IF(OR(AS39=0,AU6=0),0,ABS(1000*AU6/(SQRT(3)*AS39*COS(ATAN(AW6/AU6)))))</f>
        <v>27.204766025276268</v>
      </c>
      <c r="AT6" s="207"/>
      <c r="AU6" s="40">
        <f>AS31</f>
        <v>5.648991014098562</v>
      </c>
      <c r="AV6" s="40"/>
      <c r="AW6" s="40">
        <f>AX31</f>
        <v>0.24736621556472771</v>
      </c>
      <c r="AX6" s="40"/>
      <c r="AY6" s="41">
        <f>IF(AU6=0,0,COS(ATAN(AW6/AU6)))</f>
        <v>0.99904261861363242</v>
      </c>
      <c r="AZ6" s="42"/>
    </row>
    <row r="7" spans="1:52" x14ac:dyDescent="0.2">
      <c r="A7" s="49"/>
      <c r="B7" s="50"/>
      <c r="C7" s="50"/>
      <c r="D7" s="51"/>
      <c r="E7" s="54">
        <v>35</v>
      </c>
      <c r="F7" s="55"/>
      <c r="G7" s="56" t="s">
        <v>14</v>
      </c>
      <c r="H7" s="56"/>
      <c r="I7" s="57">
        <f>I6</f>
        <v>0.25200000405311584</v>
      </c>
      <c r="J7" s="57"/>
      <c r="K7" s="57">
        <f>K6</f>
        <v>10.520000457763672</v>
      </c>
      <c r="L7" s="58"/>
      <c r="M7" s="203">
        <f>IF(OR(M41=0,O7=0),0,ABS(1000*O7/(SQRT(3)*M41*COS(ATAN(Q7/O7)))))</f>
        <v>121.22024710549321</v>
      </c>
      <c r="N7" s="199"/>
      <c r="O7" s="200">
        <v>7</v>
      </c>
      <c r="P7" s="200"/>
      <c r="Q7" s="200">
        <v>1.3999999761581421</v>
      </c>
      <c r="R7" s="200"/>
      <c r="S7" s="201">
        <f>IF(O7=0,0,COS(ATAN(Q7/O7)))</f>
        <v>0.98058067633319668</v>
      </c>
      <c r="T7" s="202"/>
      <c r="U7" s="198">
        <f>IF(OR(U41=0,W7=0),0,ABS(1000*W7/(SQRT(3)*U41*COS(ATAN(Y7/W7)))))</f>
        <v>117.75681147390772</v>
      </c>
      <c r="V7" s="199"/>
      <c r="W7" s="200">
        <v>7</v>
      </c>
      <c r="X7" s="200"/>
      <c r="Y7" s="200">
        <v>1.3999999761581421</v>
      </c>
      <c r="Z7" s="200"/>
      <c r="AA7" s="201">
        <f>IF(W7=0,0,COS(ATAN(Y7/W7)))</f>
        <v>0.98058067633319668</v>
      </c>
      <c r="AB7" s="202"/>
      <c r="AC7" s="198">
        <f>IF(OR(AC41=0,AE7=0),0,ABS(1000*AE7/(SQRT(3)*AC41*COS(ATAN(AG7/AE7)))))</f>
        <v>115.47005383792516</v>
      </c>
      <c r="AD7" s="199"/>
      <c r="AE7" s="200">
        <v>7</v>
      </c>
      <c r="AF7" s="200"/>
      <c r="AG7" s="200">
        <v>0</v>
      </c>
      <c r="AH7" s="200"/>
      <c r="AI7" s="201">
        <f>IF(AE7=0,0,COS(ATAN(AG7/AE7)))</f>
        <v>1</v>
      </c>
      <c r="AJ7" s="202"/>
      <c r="AK7" s="198">
        <f>IF(OR(AK41=0,AM7=0),0,ABS(1000*AM7/(SQRT(3)*AK41*COS(ATAN(AO7/AM7)))))</f>
        <v>117.75681147390772</v>
      </c>
      <c r="AL7" s="199"/>
      <c r="AM7" s="200">
        <v>7</v>
      </c>
      <c r="AN7" s="200"/>
      <c r="AO7" s="200">
        <v>1.3999999761581421</v>
      </c>
      <c r="AP7" s="200"/>
      <c r="AQ7" s="201">
        <f>IF(AM7=0,0,COS(ATAN(AO7/AM7)))</f>
        <v>0.98058067633319668</v>
      </c>
      <c r="AR7" s="202"/>
      <c r="AS7" s="198">
        <f>IF(OR(AS41=0,AU7=0),0,ABS(1000*AU7/(SQRT(3)*AS41*COS(ATAN(AW7/AU7)))))</f>
        <v>92.376041497185483</v>
      </c>
      <c r="AT7" s="199"/>
      <c r="AU7" s="200">
        <v>5.5999999046325684</v>
      </c>
      <c r="AV7" s="200"/>
      <c r="AW7" s="200">
        <v>0</v>
      </c>
      <c r="AX7" s="200"/>
      <c r="AY7" s="201">
        <f>IF(AU7=0,0,COS(ATAN(AW7/AU7)))</f>
        <v>1</v>
      </c>
      <c r="AZ7" s="202"/>
    </row>
    <row r="8" spans="1:52" ht="15.75" customHeight="1" thickBot="1" x14ac:dyDescent="0.25">
      <c r="A8" s="52"/>
      <c r="B8" s="53"/>
      <c r="C8" s="53"/>
      <c r="D8" s="53"/>
      <c r="E8" s="60" t="s">
        <v>15</v>
      </c>
      <c r="F8" s="61"/>
      <c r="G8" s="61"/>
      <c r="H8" s="61"/>
      <c r="I8" s="61"/>
      <c r="J8" s="61"/>
      <c r="K8" s="61"/>
      <c r="L8" s="62"/>
      <c r="M8" s="61">
        <v>1</v>
      </c>
      <c r="N8" s="61"/>
      <c r="O8" s="61"/>
      <c r="P8" s="63" t="s">
        <v>16</v>
      </c>
      <c r="Q8" s="63"/>
      <c r="R8" s="64"/>
      <c r="S8" s="64"/>
      <c r="T8" s="65"/>
      <c r="U8" s="60">
        <v>1</v>
      </c>
      <c r="V8" s="61"/>
      <c r="W8" s="61"/>
      <c r="X8" s="63" t="s">
        <v>16</v>
      </c>
      <c r="Y8" s="63"/>
      <c r="Z8" s="64"/>
      <c r="AA8" s="64"/>
      <c r="AB8" s="65"/>
      <c r="AC8" s="60">
        <v>1</v>
      </c>
      <c r="AD8" s="61"/>
      <c r="AE8" s="61"/>
      <c r="AF8" s="63" t="s">
        <v>16</v>
      </c>
      <c r="AG8" s="63"/>
      <c r="AH8" s="64"/>
      <c r="AI8" s="64"/>
      <c r="AJ8" s="65"/>
      <c r="AK8" s="60">
        <v>1</v>
      </c>
      <c r="AL8" s="61"/>
      <c r="AM8" s="61"/>
      <c r="AN8" s="63" t="s">
        <v>16</v>
      </c>
      <c r="AO8" s="63"/>
      <c r="AP8" s="64"/>
      <c r="AQ8" s="64"/>
      <c r="AR8" s="65"/>
      <c r="AS8" s="60">
        <v>1</v>
      </c>
      <c r="AT8" s="61"/>
      <c r="AU8" s="61"/>
      <c r="AV8" s="63" t="s">
        <v>16</v>
      </c>
      <c r="AW8" s="63"/>
      <c r="AX8" s="64"/>
      <c r="AY8" s="64"/>
      <c r="AZ8" s="65"/>
    </row>
    <row r="9" spans="1:52" x14ac:dyDescent="0.2">
      <c r="A9" s="15" t="s">
        <v>17</v>
      </c>
      <c r="B9" s="18">
        <v>63</v>
      </c>
      <c r="C9" s="16">
        <v>4.6000000089406967E-2</v>
      </c>
      <c r="D9" s="1">
        <v>0.31499999761581421</v>
      </c>
      <c r="E9" s="33">
        <v>110</v>
      </c>
      <c r="F9" s="34"/>
      <c r="G9" s="35" t="s">
        <v>155</v>
      </c>
      <c r="H9" s="35"/>
      <c r="I9" s="36">
        <v>0.25</v>
      </c>
      <c r="J9" s="36"/>
      <c r="K9" s="36">
        <v>10.340000152587891</v>
      </c>
      <c r="L9" s="37"/>
      <c r="M9" s="208">
        <f>IF(OR(M40=0,O9=0),0,ABS(1000*O9/(SQRT(3)*M40*COS(ATAN(Q9/O9)))))</f>
        <v>30.983975575148094</v>
      </c>
      <c r="N9" s="207"/>
      <c r="O9" s="40">
        <f>M32</f>
        <v>6.3485310551721268</v>
      </c>
      <c r="P9" s="40"/>
      <c r="Q9" s="40">
        <f>R32</f>
        <v>1.0809462128072846</v>
      </c>
      <c r="R9" s="40"/>
      <c r="S9" s="41">
        <f>IF(O9=0,0,COS(ATAN(Q9/O9)))</f>
        <v>0.9858123017957291</v>
      </c>
      <c r="T9" s="42"/>
      <c r="U9" s="206">
        <f>IF(OR(U40=0,W9=0),0,ABS(1000*W9/(SQRT(3)*U40*COS(ATAN(Y9/W9)))))</f>
        <v>42.671102754975998</v>
      </c>
      <c r="V9" s="207"/>
      <c r="W9" s="40">
        <f>U32</f>
        <v>8.4505675194463716</v>
      </c>
      <c r="X9" s="40"/>
      <c r="Y9" s="40">
        <f>Z32</f>
        <v>1.8340248537913428</v>
      </c>
      <c r="Z9" s="40"/>
      <c r="AA9" s="41">
        <f>IF(W9=0,0,COS(ATAN(Y9/W9)))</f>
        <v>0.97724964298249928</v>
      </c>
      <c r="AB9" s="42"/>
      <c r="AC9" s="206">
        <f>IF(OR(AC40=0,AE9=0),0,ABS(1000*AE9/(SQRT(3)*AC40*COS(ATAN(AG9/AE9)))))</f>
        <v>46.075913259481581</v>
      </c>
      <c r="AD9" s="207"/>
      <c r="AE9" s="40">
        <f>AC32</f>
        <v>9.1513398881650794</v>
      </c>
      <c r="AF9" s="40"/>
      <c r="AG9" s="40">
        <f>AH32</f>
        <v>1.854130431556914</v>
      </c>
      <c r="AH9" s="40"/>
      <c r="AI9" s="41">
        <f>IF(AE9=0,0,COS(ATAN(AG9/AE9)))</f>
        <v>0.98008613313341175</v>
      </c>
      <c r="AJ9" s="42"/>
      <c r="AK9" s="206">
        <f>IF(OR(AK40=0,AM9=0),0,ABS(1000*AM9/(SQRT(3)*AK40*COS(ATAN(AO9/AM9)))))</f>
        <v>46.890290313163121</v>
      </c>
      <c r="AL9" s="207"/>
      <c r="AM9" s="40">
        <f>AK32</f>
        <v>9.1514942091317089</v>
      </c>
      <c r="AN9" s="40"/>
      <c r="AO9" s="40">
        <f>AP32</f>
        <v>2.5581514706539581</v>
      </c>
      <c r="AP9" s="40"/>
      <c r="AQ9" s="41">
        <f>IF(AM9=0,0,COS(ATAN(AO9/AM9)))</f>
        <v>0.96308051987832988</v>
      </c>
      <c r="AR9" s="42"/>
      <c r="AS9" s="206">
        <f>IF(OR(AS40=0,AU9=0),0,ABS(1000*AU9/(SQRT(3)*AS40*COS(ATAN(AW9/AU9)))))</f>
        <v>24.963340410054599</v>
      </c>
      <c r="AT9" s="207"/>
      <c r="AU9" s="40">
        <f>AS32</f>
        <v>4.947543305391199</v>
      </c>
      <c r="AV9" s="40"/>
      <c r="AW9" s="40">
        <f>AX32</f>
        <v>1.0552110989059342</v>
      </c>
      <c r="AX9" s="40"/>
      <c r="AY9" s="41">
        <f>IF(AU9=0,0,COS(ATAN(AW9/AU9)))</f>
        <v>0.97800351607353064</v>
      </c>
      <c r="AZ9" s="42"/>
    </row>
    <row r="10" spans="1:52" x14ac:dyDescent="0.2">
      <c r="A10" s="49"/>
      <c r="B10" s="50"/>
      <c r="C10" s="50"/>
      <c r="D10" s="51"/>
      <c r="E10" s="54">
        <v>35</v>
      </c>
      <c r="F10" s="55"/>
      <c r="G10" s="56" t="s">
        <v>18</v>
      </c>
      <c r="H10" s="56"/>
      <c r="I10" s="57">
        <f>I9</f>
        <v>0.25</v>
      </c>
      <c r="J10" s="57"/>
      <c r="K10" s="57">
        <f>K9</f>
        <v>10.340000152587891</v>
      </c>
      <c r="L10" s="58"/>
      <c r="M10" s="203">
        <f>IF(OR(M42=0,O10=0),0,ABS(1000*O10/(SQRT(3)*M42*COS(ATAN(Q10/O10)))))</f>
        <v>107.63795416678846</v>
      </c>
      <c r="N10" s="199"/>
      <c r="O10" s="200">
        <v>6.3000001907348633</v>
      </c>
      <c r="P10" s="200"/>
      <c r="Q10" s="200">
        <v>0.69999998807907104</v>
      </c>
      <c r="R10" s="200"/>
      <c r="S10" s="201">
        <f>IF(O10=0,0,COS(ATAN(Q10/O10)))</f>
        <v>0.99388373524698403</v>
      </c>
      <c r="T10" s="202"/>
      <c r="U10" s="198">
        <f>IF(OR(U42=0,W10=0),0,ABS(1000*W10/(SQRT(3)*U42*COS(ATAN(Y10/W10)))))</f>
        <v>140.47537709971289</v>
      </c>
      <c r="V10" s="199"/>
      <c r="W10" s="200">
        <v>8.3999996185302734</v>
      </c>
      <c r="X10" s="200"/>
      <c r="Y10" s="200">
        <v>1.3999999761581421</v>
      </c>
      <c r="Z10" s="200"/>
      <c r="AA10" s="201">
        <f>IF(W10=0,0,COS(ATAN(Y10/W10)))</f>
        <v>0.98639392307546858</v>
      </c>
      <c r="AB10" s="202"/>
      <c r="AC10" s="198">
        <f>IF(OR(AC42=0,AE10=0),0,ABS(1000*AE10/(SQRT(3)*AC42*COS(ATAN(AG10/AE10)))))</f>
        <v>151.87714949157063</v>
      </c>
      <c r="AD10" s="199"/>
      <c r="AE10" s="200">
        <v>9.1000003814697266</v>
      </c>
      <c r="AF10" s="200"/>
      <c r="AG10" s="200">
        <v>1.3999999761581421</v>
      </c>
      <c r="AH10" s="200"/>
      <c r="AI10" s="201">
        <f>IF(AE10=0,0,COS(ATAN(AG10/AE10)))</f>
        <v>0.98837169899776534</v>
      </c>
      <c r="AJ10" s="202"/>
      <c r="AK10" s="198">
        <f>IF(OR(AK42=0,AM10=0),0,ABS(1000*AM10/(SQRT(3)*AK42*COS(ATAN(AO10/AM10)))))</f>
        <v>154.05627255495128</v>
      </c>
      <c r="AL10" s="199"/>
      <c r="AM10" s="200">
        <v>9.1000003814697266</v>
      </c>
      <c r="AN10" s="200"/>
      <c r="AO10" s="200">
        <v>2.0999999046325684</v>
      </c>
      <c r="AP10" s="200"/>
      <c r="AQ10" s="201">
        <f>IF(AM10=0,0,COS(ATAN(AO10/AM10)))</f>
        <v>0.97439119999724266</v>
      </c>
      <c r="AR10" s="202"/>
      <c r="AS10" s="198">
        <f>IF(OR(AS42=0,AU10=0),0,ABS(1000*AU10/(SQRT(3)*AS42*COS(ATAN(AW10/AU10)))))</f>
        <v>81.64965962230653</v>
      </c>
      <c r="AT10" s="199"/>
      <c r="AU10" s="200">
        <v>4.9000000953674316</v>
      </c>
      <c r="AV10" s="200"/>
      <c r="AW10" s="200">
        <v>0.69999998807907104</v>
      </c>
      <c r="AX10" s="200"/>
      <c r="AY10" s="201">
        <f>IF(AU10=0,0,COS(ATAN(AW10/AU10)))</f>
        <v>0.98994949438368396</v>
      </c>
      <c r="AZ10" s="202"/>
    </row>
    <row r="11" spans="1:52" ht="15.75" customHeight="1" thickBot="1" x14ac:dyDescent="0.25">
      <c r="A11" s="52"/>
      <c r="B11" s="53"/>
      <c r="C11" s="53"/>
      <c r="D11" s="53"/>
      <c r="E11" s="60" t="s">
        <v>15</v>
      </c>
      <c r="F11" s="61"/>
      <c r="G11" s="61"/>
      <c r="H11" s="61"/>
      <c r="I11" s="61"/>
      <c r="J11" s="61"/>
      <c r="K11" s="61"/>
      <c r="L11" s="62"/>
      <c r="M11" s="61">
        <v>1</v>
      </c>
      <c r="N11" s="61"/>
      <c r="O11" s="61"/>
      <c r="P11" s="63" t="s">
        <v>16</v>
      </c>
      <c r="Q11" s="63"/>
      <c r="R11" s="64"/>
      <c r="S11" s="64"/>
      <c r="T11" s="65"/>
      <c r="U11" s="60">
        <v>1</v>
      </c>
      <c r="V11" s="61"/>
      <c r="W11" s="61"/>
      <c r="X11" s="63" t="s">
        <v>16</v>
      </c>
      <c r="Y11" s="63"/>
      <c r="Z11" s="64"/>
      <c r="AA11" s="64"/>
      <c r="AB11" s="65"/>
      <c r="AC11" s="60">
        <v>1</v>
      </c>
      <c r="AD11" s="61"/>
      <c r="AE11" s="61"/>
      <c r="AF11" s="63" t="s">
        <v>16</v>
      </c>
      <c r="AG11" s="63"/>
      <c r="AH11" s="64"/>
      <c r="AI11" s="64"/>
      <c r="AJ11" s="65"/>
      <c r="AK11" s="60">
        <v>1</v>
      </c>
      <c r="AL11" s="61"/>
      <c r="AM11" s="61"/>
      <c r="AN11" s="63" t="s">
        <v>16</v>
      </c>
      <c r="AO11" s="63"/>
      <c r="AP11" s="64"/>
      <c r="AQ11" s="64"/>
      <c r="AR11" s="65"/>
      <c r="AS11" s="60">
        <v>1</v>
      </c>
      <c r="AT11" s="61"/>
      <c r="AU11" s="61"/>
      <c r="AV11" s="63" t="s">
        <v>16</v>
      </c>
      <c r="AW11" s="63"/>
      <c r="AX11" s="64"/>
      <c r="AY11" s="64"/>
      <c r="AZ11" s="65"/>
    </row>
    <row r="12" spans="1:52" x14ac:dyDescent="0.2">
      <c r="A12" s="15" t="s">
        <v>156</v>
      </c>
      <c r="B12" s="18">
        <v>40</v>
      </c>
      <c r="C12" s="16">
        <v>3.2000001519918442E-2</v>
      </c>
      <c r="D12" s="1">
        <v>0.12399999797344208</v>
      </c>
      <c r="E12" s="33">
        <v>110</v>
      </c>
      <c r="F12" s="34"/>
      <c r="G12" s="35" t="s">
        <v>154</v>
      </c>
      <c r="H12" s="35"/>
      <c r="I12" s="36">
        <v>0.16699999570846558</v>
      </c>
      <c r="J12" s="36"/>
      <c r="K12" s="36">
        <v>10.470000267028809</v>
      </c>
      <c r="L12" s="37"/>
      <c r="M12" s="208">
        <f>IF(OR(M39=0,O12=0),0,ABS(1000*O12/(SQRT(3)*M39*COS(ATAN(Q12/O12)))))</f>
        <v>59.389127728605054</v>
      </c>
      <c r="N12" s="207"/>
      <c r="O12" s="40">
        <f>M33</f>
        <v>9.6470298761430975</v>
      </c>
      <c r="P12" s="40"/>
      <c r="Q12" s="40">
        <f>R33</f>
        <v>7.7009202981820106</v>
      </c>
      <c r="R12" s="40"/>
      <c r="S12" s="41">
        <f>IF(O12=0,0,COS(ATAN(Q12/O12)))</f>
        <v>0.78152847006553183</v>
      </c>
      <c r="T12" s="42"/>
      <c r="U12" s="206">
        <f>IF(OR(U39=0,W12=0),0,ABS(1000*W12/(SQRT(3)*U39*COS(ATAN(Y12/W12)))))</f>
        <v>58.410143968122597</v>
      </c>
      <c r="V12" s="207"/>
      <c r="W12" s="40">
        <f>U33</f>
        <v>9.646332931952676</v>
      </c>
      <c r="X12" s="40"/>
      <c r="Y12" s="40">
        <f>Z33</f>
        <v>7.2034311500372663</v>
      </c>
      <c r="Z12" s="40"/>
      <c r="AA12" s="41">
        <f>IF(W12=0,0,COS(ATAN(Y12/W12)))</f>
        <v>0.80124693564725735</v>
      </c>
      <c r="AB12" s="42"/>
      <c r="AC12" s="206">
        <f>IF(OR(AC39=0,AE12=0),0,ABS(1000*AE12/(SQRT(3)*AC39*COS(ATAN(AG12/AE12)))))</f>
        <v>51.2395866929946</v>
      </c>
      <c r="AD12" s="207"/>
      <c r="AE12" s="40">
        <f>AC33</f>
        <v>8.6832542720027188</v>
      </c>
      <c r="AF12" s="40"/>
      <c r="AG12" s="40">
        <f>AH33</f>
        <v>6.1662378975193102</v>
      </c>
      <c r="AH12" s="40"/>
      <c r="AI12" s="41">
        <f>IF(AE12=0,0,COS(ATAN(AG12/AE12)))</f>
        <v>0.81533301283571613</v>
      </c>
      <c r="AJ12" s="42"/>
      <c r="AK12" s="206">
        <f>IF(OR(AK39=0,AM12=0),0,ABS(1000*AM12/(SQRT(3)*AK39*COS(ATAN(AO12/AM12)))))</f>
        <v>55.196919682386927</v>
      </c>
      <c r="AL12" s="207"/>
      <c r="AM12" s="40">
        <f>AK33</f>
        <v>9.6450820178287273</v>
      </c>
      <c r="AN12" s="40"/>
      <c r="AO12" s="40">
        <f>AP33</f>
        <v>6.2120713439293516</v>
      </c>
      <c r="AP12" s="40"/>
      <c r="AQ12" s="41">
        <f>IF(AM12=0,0,COS(ATAN(AO12/AM12)))</f>
        <v>0.84071580011350189</v>
      </c>
      <c r="AR12" s="42"/>
      <c r="AS12" s="206">
        <f>IF(OR(AS39=0,AU12=0),0,ABS(1000*AU12/(SQRT(3)*AS39*COS(ATAN(AW12/AU12)))))</f>
        <v>55.582802760760323</v>
      </c>
      <c r="AT12" s="207"/>
      <c r="AU12" s="40">
        <f>AS33</f>
        <v>8.2051060080601026</v>
      </c>
      <c r="AV12" s="40"/>
      <c r="AW12" s="40">
        <f>AX33</f>
        <v>8.1326740612748338</v>
      </c>
      <c r="AX12" s="40"/>
      <c r="AY12" s="41">
        <f>IF(AU12=0,0,COS(ATAN(AW12/AU12)))</f>
        <v>0.71023468998628858</v>
      </c>
      <c r="AZ12" s="42"/>
    </row>
    <row r="13" spans="1:52" x14ac:dyDescent="0.2">
      <c r="A13" s="49"/>
      <c r="B13" s="50"/>
      <c r="C13" s="50"/>
      <c r="D13" s="51"/>
      <c r="E13" s="54">
        <v>6</v>
      </c>
      <c r="F13" s="55"/>
      <c r="G13" s="56" t="s">
        <v>14</v>
      </c>
      <c r="H13" s="56"/>
      <c r="I13" s="57">
        <f>I12</f>
        <v>0.16699999570846558</v>
      </c>
      <c r="J13" s="57"/>
      <c r="K13" s="57">
        <f>K12</f>
        <v>10.470000267028809</v>
      </c>
      <c r="L13" s="58"/>
      <c r="M13" s="203">
        <f>IF(OR(M44=0,O13=0),0,ABS(1000*O13/(SQRT(3)*M44*COS(ATAN(Q13/O13)))))</f>
        <v>1004.4645729381439</v>
      </c>
      <c r="N13" s="199"/>
      <c r="O13" s="200">
        <v>9.119999885559082</v>
      </c>
      <c r="P13" s="200"/>
      <c r="Q13" s="200">
        <v>5.7600002288818359</v>
      </c>
      <c r="R13" s="200"/>
      <c r="S13" s="201">
        <f>IF(O13=0,0,COS(ATAN(Q13/O13)))</f>
        <v>0.84548889042563924</v>
      </c>
      <c r="T13" s="202"/>
      <c r="U13" s="198">
        <f>IF(OR(U44=0,W13=0),0,ABS(1000*W13/(SQRT(3)*U44*COS(ATAN(Y13/W13)))))</f>
        <v>966.96750018139426</v>
      </c>
      <c r="V13" s="199"/>
      <c r="W13" s="200">
        <v>8.6400003433227539</v>
      </c>
      <c r="X13" s="200"/>
      <c r="Y13" s="200">
        <v>5.7600002288818359</v>
      </c>
      <c r="Z13" s="200"/>
      <c r="AA13" s="201">
        <f>IF(W13=0,0,COS(ATAN(Y13/W13)))</f>
        <v>0.83205029433784372</v>
      </c>
      <c r="AB13" s="202"/>
      <c r="AC13" s="198">
        <f>IF(OR(AC44=0,AE13=0),0,ABS(1000*AE13/(SQRT(3)*AC44*COS(ATAN(AG13/AE13)))))</f>
        <v>867.87985534621748</v>
      </c>
      <c r="AD13" s="199"/>
      <c r="AE13" s="200">
        <v>7.679999828338623</v>
      </c>
      <c r="AF13" s="200"/>
      <c r="AG13" s="200">
        <v>5.2800002098083496</v>
      </c>
      <c r="AH13" s="200"/>
      <c r="AI13" s="201">
        <f>IF(AE13=0,0,COS(ATAN(AG13/AE13)))</f>
        <v>0.82404190777826902</v>
      </c>
      <c r="AJ13" s="202"/>
      <c r="AK13" s="198">
        <f>IF(OR(AK44=0,AM13=0),0,ABS(1000*AM13/(SQRT(3)*AK44*COS(ATAN(AO13/AM13)))))</f>
        <v>881.58406788083209</v>
      </c>
      <c r="AL13" s="199"/>
      <c r="AM13" s="200">
        <v>8.1599998474121094</v>
      </c>
      <c r="AN13" s="200"/>
      <c r="AO13" s="200">
        <v>4.8000001907348633</v>
      </c>
      <c r="AP13" s="200"/>
      <c r="AQ13" s="201">
        <f>IF(AM13=0,0,COS(ATAN(AO13/AM13)))</f>
        <v>0.86193420220971673</v>
      </c>
      <c r="AR13" s="202"/>
      <c r="AS13" s="198">
        <f>IF(OR(AS44=0,AU13=0),0,ABS(1000*AU13/(SQRT(3)*AS44*COS(ATAN(AW13/AU13)))))</f>
        <v>853.95571914246671</v>
      </c>
      <c r="AT13" s="199"/>
      <c r="AU13" s="200">
        <v>6.7199997901916504</v>
      </c>
      <c r="AV13" s="200"/>
      <c r="AW13" s="200">
        <v>6.2399997711181641</v>
      </c>
      <c r="AX13" s="200"/>
      <c r="AY13" s="201">
        <f>IF(AU13=0,0,COS(ATAN(AW13/AU13)))</f>
        <v>0.73279349347826483</v>
      </c>
      <c r="AZ13" s="202"/>
    </row>
    <row r="14" spans="1:52" x14ac:dyDescent="0.2">
      <c r="A14" s="49"/>
      <c r="B14" s="50"/>
      <c r="C14" s="50"/>
      <c r="D14" s="51"/>
      <c r="E14" s="54">
        <v>6</v>
      </c>
      <c r="F14" s="55"/>
      <c r="G14" s="56" t="s">
        <v>127</v>
      </c>
      <c r="H14" s="56"/>
      <c r="I14" s="57">
        <f>I12</f>
        <v>0.16699999570846558</v>
      </c>
      <c r="J14" s="57"/>
      <c r="K14" s="57">
        <f>K12</f>
        <v>10.470000267028809</v>
      </c>
      <c r="L14" s="58"/>
      <c r="M14" s="203">
        <f>IF(OR(M46=0,O14=0),0,ABS(1000*O14/(SQRT(3)*M46*COS(ATAN(Q14/O14)))))</f>
        <v>134.82401867544516</v>
      </c>
      <c r="N14" s="199"/>
      <c r="O14" s="200">
        <v>0.47999998927116394</v>
      </c>
      <c r="P14" s="200"/>
      <c r="Q14" s="200">
        <v>1.440000057220459</v>
      </c>
      <c r="R14" s="200"/>
      <c r="S14" s="201">
        <f>IF(O14=0,0,COS(ATAN(Q14/O14)))</f>
        <v>0.31622774834623507</v>
      </c>
      <c r="T14" s="202"/>
      <c r="U14" s="198">
        <f>IF(OR(U46=0,W14=0),0,ABS(1000*W14/(SQRT(3)*U46*COS(ATAN(Y14/W14)))))</f>
        <v>122.47448257662879</v>
      </c>
      <c r="V14" s="199"/>
      <c r="W14" s="200">
        <v>0.95999997854232788</v>
      </c>
      <c r="X14" s="200"/>
      <c r="Y14" s="200">
        <v>0.95999997854232788</v>
      </c>
      <c r="Z14" s="200"/>
      <c r="AA14" s="201">
        <f>IF(W14=0,0,COS(ATAN(Y14/W14)))</f>
        <v>0.70710678118654757</v>
      </c>
      <c r="AB14" s="202"/>
      <c r="AC14" s="198">
        <f>IF(OR(AC46=0,AE14=0),0,ABS(1000*AE14/(SQRT(3)*AC46*COS(ATAN(AG14/AE14)))))</f>
        <v>96.824580048188679</v>
      </c>
      <c r="AD14" s="199"/>
      <c r="AE14" s="200">
        <v>0.95999997854232788</v>
      </c>
      <c r="AF14" s="200"/>
      <c r="AG14" s="200">
        <v>0.47999998927116394</v>
      </c>
      <c r="AH14" s="200"/>
      <c r="AI14" s="201">
        <f>IF(AE14=0,0,COS(ATAN(AG14/AE14)))</f>
        <v>0.89442719099991586</v>
      </c>
      <c r="AJ14" s="202"/>
      <c r="AK14" s="198">
        <f>IF(OR(AK46=0,AM14=0),0,ABS(1000*AM14/(SQRT(3)*AK46*COS(ATAN(AO14/AM14)))))</f>
        <v>156.12495085474578</v>
      </c>
      <c r="AL14" s="199"/>
      <c r="AM14" s="200">
        <v>1.440000057220459</v>
      </c>
      <c r="AN14" s="200"/>
      <c r="AO14" s="200">
        <v>0.95999997854232788</v>
      </c>
      <c r="AP14" s="200"/>
      <c r="AQ14" s="201">
        <f>IF(AM14=0,0,COS(ATAN(AO14/AM14)))</f>
        <v>0.83205031023337583</v>
      </c>
      <c r="AR14" s="202"/>
      <c r="AS14" s="198">
        <f>IF(OR(AS46=0,AU14=0),0,ABS(1000*AU14/(SQRT(3)*AS46*COS(ATAN(AW14/AU14)))))</f>
        <v>189.6379289398063</v>
      </c>
      <c r="AT14" s="199"/>
      <c r="AU14" s="200">
        <v>1.440000057220459</v>
      </c>
      <c r="AV14" s="200"/>
      <c r="AW14" s="200">
        <v>1.440000057220459</v>
      </c>
      <c r="AX14" s="200"/>
      <c r="AY14" s="201">
        <f>IF(AU14=0,0,COS(ATAN(AW14/AU14)))</f>
        <v>0.70710678118654757</v>
      </c>
      <c r="AZ14" s="202"/>
    </row>
    <row r="15" spans="1:52" ht="15.75" customHeight="1" thickBot="1" x14ac:dyDescent="0.25">
      <c r="A15" s="52"/>
      <c r="B15" s="53"/>
      <c r="C15" s="53"/>
      <c r="D15" s="53"/>
      <c r="E15" s="60" t="s">
        <v>15</v>
      </c>
      <c r="F15" s="61"/>
      <c r="G15" s="61"/>
      <c r="H15" s="61"/>
      <c r="I15" s="61"/>
      <c r="J15" s="61"/>
      <c r="K15" s="61"/>
      <c r="L15" s="62"/>
      <c r="M15" s="61">
        <v>1</v>
      </c>
      <c r="N15" s="61"/>
      <c r="O15" s="61"/>
      <c r="P15" s="63" t="s">
        <v>16</v>
      </c>
      <c r="Q15" s="63"/>
      <c r="R15" s="64"/>
      <c r="S15" s="64"/>
      <c r="T15" s="65"/>
      <c r="U15" s="60">
        <v>1</v>
      </c>
      <c r="V15" s="61"/>
      <c r="W15" s="61"/>
      <c r="X15" s="63" t="s">
        <v>16</v>
      </c>
      <c r="Y15" s="63"/>
      <c r="Z15" s="64"/>
      <c r="AA15" s="64"/>
      <c r="AB15" s="65"/>
      <c r="AC15" s="60">
        <v>1</v>
      </c>
      <c r="AD15" s="61"/>
      <c r="AE15" s="61"/>
      <c r="AF15" s="63" t="s">
        <v>16</v>
      </c>
      <c r="AG15" s="63"/>
      <c r="AH15" s="64"/>
      <c r="AI15" s="64"/>
      <c r="AJ15" s="65"/>
      <c r="AK15" s="60">
        <v>1</v>
      </c>
      <c r="AL15" s="61"/>
      <c r="AM15" s="61"/>
      <c r="AN15" s="63" t="s">
        <v>16</v>
      </c>
      <c r="AO15" s="63"/>
      <c r="AP15" s="64"/>
      <c r="AQ15" s="64"/>
      <c r="AR15" s="65"/>
      <c r="AS15" s="60">
        <v>1</v>
      </c>
      <c r="AT15" s="61"/>
      <c r="AU15" s="61"/>
      <c r="AV15" s="63" t="s">
        <v>16</v>
      </c>
      <c r="AW15" s="63"/>
      <c r="AX15" s="64"/>
      <c r="AY15" s="64"/>
      <c r="AZ15" s="65"/>
    </row>
    <row r="16" spans="1:52" x14ac:dyDescent="0.2">
      <c r="A16" s="15" t="s">
        <v>157</v>
      </c>
      <c r="B16" s="18">
        <v>40</v>
      </c>
      <c r="C16" s="16">
        <v>3.2000001519918442E-2</v>
      </c>
      <c r="D16" s="1">
        <v>0.14399999380111694</v>
      </c>
      <c r="E16" s="33">
        <v>110</v>
      </c>
      <c r="F16" s="34"/>
      <c r="G16" s="35" t="s">
        <v>155</v>
      </c>
      <c r="H16" s="35"/>
      <c r="I16" s="36">
        <v>0.17599999904632568</v>
      </c>
      <c r="J16" s="36"/>
      <c r="K16" s="36">
        <v>10.520000457763672</v>
      </c>
      <c r="L16" s="37"/>
      <c r="M16" s="208">
        <f>IF(OR(M40=0,O16=0),0,ABS(1000*O16/(SQRT(3)*M40*COS(ATAN(Q16/O16)))))</f>
        <v>47.981427999514693</v>
      </c>
      <c r="N16" s="207"/>
      <c r="O16" s="40">
        <f>M34</f>
        <v>8.2023907691452695</v>
      </c>
      <c r="P16" s="40"/>
      <c r="Q16" s="40">
        <f>R34</f>
        <v>5.6724402835408778</v>
      </c>
      <c r="R16" s="40"/>
      <c r="S16" s="41">
        <f>IF(O16=0,0,COS(ATAN(Q16/O16)))</f>
        <v>0.82248012686151917</v>
      </c>
      <c r="T16" s="42"/>
      <c r="U16" s="206">
        <f>IF(OR(U40=0,W16=0),0,ABS(1000*W16/(SQRT(3)*U40*COS(ATAN(Y16/W16)))))</f>
        <v>44.966887518776062</v>
      </c>
      <c r="V16" s="207"/>
      <c r="W16" s="40">
        <f>U34</f>
        <v>6.7606171097257901</v>
      </c>
      <c r="X16" s="40"/>
      <c r="Y16" s="40">
        <f>Z34</f>
        <v>6.1100238623968508</v>
      </c>
      <c r="Z16" s="40"/>
      <c r="AA16" s="41">
        <f>IF(W16=0,0,COS(ATAN(Y16/W16)))</f>
        <v>0.74190282215586023</v>
      </c>
      <c r="AB16" s="42"/>
      <c r="AC16" s="206">
        <f>IF(OR(AC40=0,AE16=0),0,ABS(1000*AE16/(SQRT(3)*AC40*COS(ATAN(AG16/AE16)))))</f>
        <v>46.64266264018088</v>
      </c>
      <c r="AD16" s="207"/>
      <c r="AE16" s="40">
        <f>AC34</f>
        <v>6.7612507098482419</v>
      </c>
      <c r="AF16" s="40"/>
      <c r="AG16" s="40">
        <f>AH34</f>
        <v>6.6051727447439585</v>
      </c>
      <c r="AH16" s="40"/>
      <c r="AI16" s="41">
        <f>IF(AE16=0,0,COS(ATAN(AG16/AE16)))</f>
        <v>0.71531480922302282</v>
      </c>
      <c r="AJ16" s="42"/>
      <c r="AK16" s="206">
        <f>IF(OR(AK40=0,AM16=0),0,ABS(1000*AM16/(SQRT(3)*AK40*COS(ATAN(AO16/AM16)))))</f>
        <v>43.180100798992356</v>
      </c>
      <c r="AL16" s="207"/>
      <c r="AM16" s="40">
        <f>AK34</f>
        <v>6.2799329219871582</v>
      </c>
      <c r="AN16" s="40"/>
      <c r="AO16" s="40">
        <f>AP34</f>
        <v>6.0936631605984202</v>
      </c>
      <c r="AP16" s="40"/>
      <c r="AQ16" s="41">
        <f>IF(AM16=0,0,COS(ATAN(AO16/AM16)))</f>
        <v>0.7176701185600286</v>
      </c>
      <c r="AR16" s="42"/>
      <c r="AS16" s="206">
        <f>IF(OR(AS40=0,AU16=0),0,ABS(1000*AU16/(SQRT(3)*AS40*COS(ATAN(AW16/AU16)))))</f>
        <v>46.723763959934438</v>
      </c>
      <c r="AT16" s="207"/>
      <c r="AU16" s="40">
        <f>AS34</f>
        <v>6.2812507503856949</v>
      </c>
      <c r="AV16" s="40"/>
      <c r="AW16" s="40">
        <f>AX34</f>
        <v>7.0851727043632895</v>
      </c>
      <c r="AX16" s="40"/>
      <c r="AY16" s="41">
        <f>IF(AU16=0,0,COS(ATAN(AW16/AU16)))</f>
        <v>0.663379154679131</v>
      </c>
      <c r="AZ16" s="42"/>
    </row>
    <row r="17" spans="1:52" x14ac:dyDescent="0.2">
      <c r="A17" s="49"/>
      <c r="B17" s="50"/>
      <c r="C17" s="50"/>
      <c r="D17" s="51"/>
      <c r="E17" s="54">
        <v>6</v>
      </c>
      <c r="F17" s="55"/>
      <c r="G17" s="56" t="s">
        <v>18</v>
      </c>
      <c r="H17" s="56"/>
      <c r="I17" s="57">
        <f>I16</f>
        <v>0.17599999904632568</v>
      </c>
      <c r="J17" s="57"/>
      <c r="K17" s="57">
        <f>K16</f>
        <v>10.520000457763672</v>
      </c>
      <c r="L17" s="58"/>
      <c r="M17" s="203">
        <f>IF(OR(M45=0,O17=0),0,ABS(1000*O17/(SQRT(3)*M45*COS(ATAN(Q17/O17)))))</f>
        <v>213.17548400847733</v>
      </c>
      <c r="N17" s="199"/>
      <c r="O17" s="200">
        <v>1.9199999570846558</v>
      </c>
      <c r="P17" s="200"/>
      <c r="Q17" s="200">
        <v>1.440000057220459</v>
      </c>
      <c r="R17" s="200"/>
      <c r="S17" s="201">
        <f>IF(O17=0,0,COS(ATAN(Q17/O17)))</f>
        <v>0.79999998211860623</v>
      </c>
      <c r="T17" s="202"/>
      <c r="U17" s="198">
        <f>IF(OR(U45=0,W17=0),0,ABS(1000*W17/(SQRT(3)*U45*COS(ATAN(Y17/W17)))))</f>
        <v>193.64916009637736</v>
      </c>
      <c r="V17" s="199"/>
      <c r="W17" s="200">
        <v>1.9199999570846558</v>
      </c>
      <c r="X17" s="200"/>
      <c r="Y17" s="200">
        <v>0.95999997854232788</v>
      </c>
      <c r="Z17" s="200"/>
      <c r="AA17" s="201">
        <f>IF(W17=0,0,COS(ATAN(Y17/W17)))</f>
        <v>0.89442719099991586</v>
      </c>
      <c r="AB17" s="202"/>
      <c r="AC17" s="198">
        <f>IF(OR(AC45=0,AE17=0),0,ABS(1000*AE17/(SQRT(3)*AC45*COS(ATAN(AG17/AE17)))))</f>
        <v>216.50634771991378</v>
      </c>
      <c r="AD17" s="199"/>
      <c r="AE17" s="200">
        <v>1.9199999570846558</v>
      </c>
      <c r="AF17" s="200"/>
      <c r="AG17" s="200">
        <v>1.440000057220459</v>
      </c>
      <c r="AH17" s="200"/>
      <c r="AI17" s="201">
        <f>IF(AE17=0,0,COS(ATAN(AG17/AE17)))</f>
        <v>0.79999998211860623</v>
      </c>
      <c r="AJ17" s="202"/>
      <c r="AK17" s="198">
        <f>IF(OR(AK45=0,AM17=0),0,ABS(1000*AM17/(SQRT(3)*AK45*COS(ATAN(AO17/AM17)))))</f>
        <v>158.6031222394387</v>
      </c>
      <c r="AL17" s="199"/>
      <c r="AM17" s="200">
        <v>1.440000057220459</v>
      </c>
      <c r="AN17" s="200"/>
      <c r="AO17" s="200">
        <v>0.95999997854232788</v>
      </c>
      <c r="AP17" s="200"/>
      <c r="AQ17" s="201">
        <f>IF(AM17=0,0,COS(ATAN(AO17/AM17)))</f>
        <v>0.83205031023337583</v>
      </c>
      <c r="AR17" s="202"/>
      <c r="AS17" s="198">
        <f>IF(OR(AS45=0,AU17=0),0,ABS(1000*AU17/(SQRT(3)*AS45*COS(ATAN(AW17/AU17)))))</f>
        <v>124.41852006977011</v>
      </c>
      <c r="AT17" s="199"/>
      <c r="AU17" s="200">
        <v>0.95999997854232788</v>
      </c>
      <c r="AV17" s="200"/>
      <c r="AW17" s="200">
        <v>0.95999997854232788</v>
      </c>
      <c r="AX17" s="200"/>
      <c r="AY17" s="201">
        <f>IF(AU17=0,0,COS(ATAN(AW17/AU17)))</f>
        <v>0.70710678118654757</v>
      </c>
      <c r="AZ17" s="202"/>
    </row>
    <row r="18" spans="1:52" x14ac:dyDescent="0.2">
      <c r="A18" s="49"/>
      <c r="B18" s="50"/>
      <c r="C18" s="50"/>
      <c r="D18" s="51"/>
      <c r="E18" s="54">
        <v>6</v>
      </c>
      <c r="F18" s="55"/>
      <c r="G18" s="56" t="s">
        <v>128</v>
      </c>
      <c r="H18" s="56"/>
      <c r="I18" s="57">
        <f>I16</f>
        <v>0.17599999904632568</v>
      </c>
      <c r="J18" s="57"/>
      <c r="K18" s="57">
        <f>K16</f>
        <v>10.520000457763672</v>
      </c>
      <c r="L18" s="58"/>
      <c r="M18" s="203">
        <f>IF(OR(M47=0,O18=0),0,ABS(1000*O18/(SQRT(3)*M47*COS(ATAN(Q18/O18)))))</f>
        <v>682.28666014046564</v>
      </c>
      <c r="N18" s="199"/>
      <c r="O18" s="200">
        <v>6.2399997711181641</v>
      </c>
      <c r="P18" s="200"/>
      <c r="Q18" s="200">
        <v>3.8399999141693115</v>
      </c>
      <c r="R18" s="200"/>
      <c r="S18" s="201">
        <f>IF(O18=0,0,COS(ATAN(Q18/O18)))</f>
        <v>0.85165831335275821</v>
      </c>
      <c r="T18" s="202"/>
      <c r="U18" s="198">
        <f>IF(OR(U47=0,W18=0),0,ABS(1000*W18/(SQRT(3)*U47*COS(ATAN(Y18/W18)))))</f>
        <v>612.37245090422834</v>
      </c>
      <c r="V18" s="199"/>
      <c r="W18" s="200">
        <v>4.8000001907348633</v>
      </c>
      <c r="X18" s="200"/>
      <c r="Y18" s="200">
        <v>4.8000001907348633</v>
      </c>
      <c r="Z18" s="200"/>
      <c r="AA18" s="201">
        <f>IF(W18=0,0,COS(ATAN(Y18/W18)))</f>
        <v>0.70710678118654757</v>
      </c>
      <c r="AB18" s="202"/>
      <c r="AC18" s="198">
        <f>IF(OR(AC47=0,AE18=0),0,ABS(1000*AE18/(SQRT(3)*AC47*COS(ATAN(AG18/AE18)))))</f>
        <v>612.37245090422834</v>
      </c>
      <c r="AD18" s="199"/>
      <c r="AE18" s="200">
        <v>4.8000001907348633</v>
      </c>
      <c r="AF18" s="200"/>
      <c r="AG18" s="200">
        <v>4.8000001907348633</v>
      </c>
      <c r="AH18" s="200"/>
      <c r="AI18" s="201">
        <f>IF(AE18=0,0,COS(ATAN(AG18/AE18)))</f>
        <v>0.70710678118654757</v>
      </c>
      <c r="AJ18" s="202"/>
      <c r="AK18" s="198">
        <f>IF(OR(AK47=0,AM18=0),0,ABS(1000*AM18/(SQRT(3)*AK47*COS(ATAN(AO18/AM18)))))</f>
        <v>612.37245090422834</v>
      </c>
      <c r="AL18" s="199"/>
      <c r="AM18" s="200">
        <v>4.8000001907348633</v>
      </c>
      <c r="AN18" s="200"/>
      <c r="AO18" s="200">
        <v>4.8000001907348633</v>
      </c>
      <c r="AP18" s="200"/>
      <c r="AQ18" s="201">
        <f>IF(AM18=0,0,COS(ATAN(AO18/AM18)))</f>
        <v>0.70710678118654757</v>
      </c>
      <c r="AR18" s="202"/>
      <c r="AS18" s="198">
        <f>IF(OR(AS47=0,AU18=0),0,ABS(1000*AU18/(SQRT(3)*AS47*COS(ATAN(AW18/AU18)))))</f>
        <v>739.56054874633503</v>
      </c>
      <c r="AT18" s="199"/>
      <c r="AU18" s="200">
        <v>5.2800002098083496</v>
      </c>
      <c r="AV18" s="200"/>
      <c r="AW18" s="200">
        <v>5.7600002288818359</v>
      </c>
      <c r="AX18" s="200"/>
      <c r="AY18" s="201">
        <f>IF(AU18=0,0,COS(ATAN(AW18/AU18)))</f>
        <v>0.67572462851734638</v>
      </c>
      <c r="AZ18" s="202"/>
    </row>
    <row r="19" spans="1:52" ht="15.75" customHeight="1" thickBot="1" x14ac:dyDescent="0.25">
      <c r="A19" s="52"/>
      <c r="B19" s="53"/>
      <c r="C19" s="53"/>
      <c r="D19" s="53"/>
      <c r="E19" s="60" t="s">
        <v>15</v>
      </c>
      <c r="F19" s="61"/>
      <c r="G19" s="61"/>
      <c r="H19" s="61"/>
      <c r="I19" s="61"/>
      <c r="J19" s="61"/>
      <c r="K19" s="61"/>
      <c r="L19" s="62"/>
      <c r="M19" s="61">
        <v>1</v>
      </c>
      <c r="N19" s="61"/>
      <c r="O19" s="61"/>
      <c r="P19" s="63" t="s">
        <v>16</v>
      </c>
      <c r="Q19" s="63"/>
      <c r="R19" s="64"/>
      <c r="S19" s="64"/>
      <c r="T19" s="65"/>
      <c r="U19" s="60">
        <v>1</v>
      </c>
      <c r="V19" s="61"/>
      <c r="W19" s="61"/>
      <c r="X19" s="63" t="s">
        <v>16</v>
      </c>
      <c r="Y19" s="63"/>
      <c r="Z19" s="64"/>
      <c r="AA19" s="64"/>
      <c r="AB19" s="65"/>
      <c r="AC19" s="60">
        <v>1</v>
      </c>
      <c r="AD19" s="61"/>
      <c r="AE19" s="61"/>
      <c r="AF19" s="63" t="s">
        <v>16</v>
      </c>
      <c r="AG19" s="63"/>
      <c r="AH19" s="64"/>
      <c r="AI19" s="64"/>
      <c r="AJ19" s="65"/>
      <c r="AK19" s="60">
        <v>1</v>
      </c>
      <c r="AL19" s="61"/>
      <c r="AM19" s="61"/>
      <c r="AN19" s="63" t="s">
        <v>16</v>
      </c>
      <c r="AO19" s="63"/>
      <c r="AP19" s="64"/>
      <c r="AQ19" s="64"/>
      <c r="AR19" s="65"/>
      <c r="AS19" s="60">
        <v>1</v>
      </c>
      <c r="AT19" s="61"/>
      <c r="AU19" s="61"/>
      <c r="AV19" s="63" t="s">
        <v>16</v>
      </c>
      <c r="AW19" s="63"/>
      <c r="AX19" s="64"/>
      <c r="AY19" s="64"/>
      <c r="AZ19" s="65"/>
    </row>
    <row r="20" spans="1:52" x14ac:dyDescent="0.2">
      <c r="A20" s="15" t="s">
        <v>158</v>
      </c>
      <c r="B20" s="18">
        <v>63</v>
      </c>
      <c r="C20" s="16">
        <v>3.2999999821186066E-2</v>
      </c>
      <c r="D20" s="1">
        <v>0.10100000351667404</v>
      </c>
      <c r="E20" s="33">
        <v>110</v>
      </c>
      <c r="F20" s="34"/>
      <c r="G20" s="35" t="s">
        <v>154</v>
      </c>
      <c r="H20" s="35"/>
      <c r="I20" s="36">
        <v>0.22300000488758087</v>
      </c>
      <c r="J20" s="36"/>
      <c r="K20" s="36">
        <v>10.810000419616699</v>
      </c>
      <c r="L20" s="37"/>
      <c r="M20" s="228">
        <v>0</v>
      </c>
      <c r="N20" s="227"/>
      <c r="O20" s="223">
        <v>0</v>
      </c>
      <c r="P20" s="223"/>
      <c r="Q20" s="223">
        <v>0</v>
      </c>
      <c r="R20" s="223"/>
      <c r="S20" s="224">
        <v>0</v>
      </c>
      <c r="T20" s="225"/>
      <c r="U20" s="226">
        <v>0</v>
      </c>
      <c r="V20" s="227"/>
      <c r="W20" s="223">
        <v>0</v>
      </c>
      <c r="X20" s="223"/>
      <c r="Y20" s="223">
        <v>0</v>
      </c>
      <c r="Z20" s="223"/>
      <c r="AA20" s="224">
        <v>0</v>
      </c>
      <c r="AB20" s="225"/>
      <c r="AC20" s="226">
        <v>0</v>
      </c>
      <c r="AD20" s="227"/>
      <c r="AE20" s="223">
        <v>0</v>
      </c>
      <c r="AF20" s="223"/>
      <c r="AG20" s="223">
        <v>0</v>
      </c>
      <c r="AH20" s="223"/>
      <c r="AI20" s="224">
        <v>0</v>
      </c>
      <c r="AJ20" s="225"/>
      <c r="AK20" s="226">
        <v>0</v>
      </c>
      <c r="AL20" s="227"/>
      <c r="AM20" s="223">
        <v>0</v>
      </c>
      <c r="AN20" s="223"/>
      <c r="AO20" s="223">
        <v>0</v>
      </c>
      <c r="AP20" s="223"/>
      <c r="AQ20" s="224">
        <v>0</v>
      </c>
      <c r="AR20" s="225"/>
      <c r="AS20" s="226">
        <v>0</v>
      </c>
      <c r="AT20" s="227"/>
      <c r="AU20" s="223">
        <v>0</v>
      </c>
      <c r="AV20" s="223"/>
      <c r="AW20" s="223">
        <v>0</v>
      </c>
      <c r="AX20" s="223"/>
      <c r="AY20" s="224">
        <v>0</v>
      </c>
      <c r="AZ20" s="225"/>
    </row>
    <row r="21" spans="1:52" x14ac:dyDescent="0.2">
      <c r="A21" s="49"/>
      <c r="B21" s="50"/>
      <c r="C21" s="50"/>
      <c r="D21" s="51"/>
      <c r="E21" s="54">
        <v>35</v>
      </c>
      <c r="F21" s="55"/>
      <c r="G21" s="56" t="s">
        <v>127</v>
      </c>
      <c r="H21" s="56"/>
      <c r="I21" s="57">
        <f>I20</f>
        <v>0.22300000488758087</v>
      </c>
      <c r="J21" s="57"/>
      <c r="K21" s="57">
        <f>K20</f>
        <v>10.810000419616699</v>
      </c>
      <c r="L21" s="58"/>
      <c r="M21" s="222">
        <v>0</v>
      </c>
      <c r="N21" s="167"/>
      <c r="O21" s="164">
        <v>0</v>
      </c>
      <c r="P21" s="164"/>
      <c r="Q21" s="164">
        <v>0</v>
      </c>
      <c r="R21" s="164"/>
      <c r="S21" s="57">
        <v>0</v>
      </c>
      <c r="T21" s="58"/>
      <c r="U21" s="166">
        <v>0</v>
      </c>
      <c r="V21" s="167"/>
      <c r="W21" s="164">
        <v>0</v>
      </c>
      <c r="X21" s="164"/>
      <c r="Y21" s="164">
        <v>0</v>
      </c>
      <c r="Z21" s="164"/>
      <c r="AA21" s="57">
        <v>0</v>
      </c>
      <c r="AB21" s="58"/>
      <c r="AC21" s="166">
        <v>0</v>
      </c>
      <c r="AD21" s="167"/>
      <c r="AE21" s="164">
        <v>0</v>
      </c>
      <c r="AF21" s="164"/>
      <c r="AG21" s="164">
        <v>0</v>
      </c>
      <c r="AH21" s="164"/>
      <c r="AI21" s="57">
        <v>0</v>
      </c>
      <c r="AJ21" s="58"/>
      <c r="AK21" s="166">
        <v>0</v>
      </c>
      <c r="AL21" s="167"/>
      <c r="AM21" s="164">
        <v>0</v>
      </c>
      <c r="AN21" s="164"/>
      <c r="AO21" s="164">
        <v>0</v>
      </c>
      <c r="AP21" s="164"/>
      <c r="AQ21" s="57">
        <v>0</v>
      </c>
      <c r="AR21" s="58"/>
      <c r="AS21" s="166">
        <v>0</v>
      </c>
      <c r="AT21" s="167"/>
      <c r="AU21" s="164">
        <v>0</v>
      </c>
      <c r="AV21" s="164"/>
      <c r="AW21" s="164">
        <v>0</v>
      </c>
      <c r="AX21" s="164"/>
      <c r="AY21" s="57">
        <v>0</v>
      </c>
      <c r="AZ21" s="58"/>
    </row>
    <row r="22" spans="1:52" ht="15.75" customHeight="1" thickBot="1" x14ac:dyDescent="0.25">
      <c r="A22" s="52"/>
      <c r="B22" s="53"/>
      <c r="C22" s="53"/>
      <c r="D22" s="53"/>
      <c r="E22" s="60" t="s">
        <v>15</v>
      </c>
      <c r="F22" s="61"/>
      <c r="G22" s="61"/>
      <c r="H22" s="61"/>
      <c r="I22" s="61"/>
      <c r="J22" s="61"/>
      <c r="K22" s="61"/>
      <c r="L22" s="62"/>
      <c r="M22" s="63" t="s">
        <v>159</v>
      </c>
      <c r="N22" s="63"/>
      <c r="O22" s="63"/>
      <c r="P22" s="63"/>
      <c r="Q22" s="63"/>
      <c r="R22" s="63"/>
      <c r="S22" s="63"/>
      <c r="T22" s="94"/>
      <c r="U22" s="93" t="s">
        <v>159</v>
      </c>
      <c r="V22" s="63"/>
      <c r="W22" s="63"/>
      <c r="X22" s="63"/>
      <c r="Y22" s="63"/>
      <c r="Z22" s="63"/>
      <c r="AA22" s="63"/>
      <c r="AB22" s="94"/>
      <c r="AC22" s="93" t="s">
        <v>159</v>
      </c>
      <c r="AD22" s="63"/>
      <c r="AE22" s="63"/>
      <c r="AF22" s="63"/>
      <c r="AG22" s="63"/>
      <c r="AH22" s="63"/>
      <c r="AI22" s="63"/>
      <c r="AJ22" s="94"/>
      <c r="AK22" s="93" t="s">
        <v>159</v>
      </c>
      <c r="AL22" s="63"/>
      <c r="AM22" s="63"/>
      <c r="AN22" s="63"/>
      <c r="AO22" s="63"/>
      <c r="AP22" s="63"/>
      <c r="AQ22" s="63"/>
      <c r="AR22" s="94"/>
      <c r="AS22" s="93" t="s">
        <v>159</v>
      </c>
      <c r="AT22" s="63"/>
      <c r="AU22" s="63"/>
      <c r="AV22" s="63"/>
      <c r="AW22" s="63"/>
      <c r="AX22" s="63"/>
      <c r="AY22" s="63"/>
      <c r="AZ22" s="94"/>
    </row>
    <row r="23" spans="1:52" x14ac:dyDescent="0.2">
      <c r="A23" s="66" t="s">
        <v>19</v>
      </c>
      <c r="B23" s="67"/>
      <c r="C23" s="67"/>
      <c r="D23" s="67"/>
      <c r="E23" s="70" t="s">
        <v>47</v>
      </c>
      <c r="F23" s="35"/>
      <c r="G23" s="35"/>
      <c r="H23" s="35"/>
      <c r="I23" s="35"/>
      <c r="J23" s="35"/>
      <c r="K23" s="35"/>
      <c r="L23" s="71"/>
      <c r="M23" s="72">
        <f>SUM(M6,M9,M12,M16,M20)</f>
        <v>173.22484024606666</v>
      </c>
      <c r="N23" s="73"/>
      <c r="O23" s="74">
        <f>SUM(O6,O9,O12,O16,O20)</f>
        <v>31.248187254454528</v>
      </c>
      <c r="P23" s="73"/>
      <c r="Q23" s="74">
        <f>SUM(Q6,Q9,Q12,Q16,Q20)</f>
        <v>16.134401878238194</v>
      </c>
      <c r="R23" s="73"/>
      <c r="S23" s="73"/>
      <c r="T23" s="75"/>
      <c r="U23" s="76">
        <f>SUM(U6,U9,U12,U16,U20)</f>
        <v>181.21147099091547</v>
      </c>
      <c r="V23" s="73"/>
      <c r="W23" s="74">
        <f>SUM(W6,W9,W12,W16,W20)</f>
        <v>31.907753115118869</v>
      </c>
      <c r="X23" s="73"/>
      <c r="Y23" s="74">
        <f>SUM(Y6,Y9,Y12,Y16,Y20)</f>
        <v>16.827574949933481</v>
      </c>
      <c r="Z23" s="73"/>
      <c r="AA23" s="73"/>
      <c r="AB23" s="75"/>
      <c r="AC23" s="76">
        <f>SUM(AC6,AC9,AC12,AC16,AC20)</f>
        <v>177.9041631472393</v>
      </c>
      <c r="AD23" s="73"/>
      <c r="AE23" s="74">
        <f>SUM(AE6,AE9,AE12,AE16,AE20)</f>
        <v>31.645955979567866</v>
      </c>
      <c r="AF23" s="73"/>
      <c r="AG23" s="74">
        <f>SUM(AG6,AG9,AG12,AG16,AG20)</f>
        <v>14.902363292450232</v>
      </c>
      <c r="AH23" s="73"/>
      <c r="AI23" s="73"/>
      <c r="AJ23" s="75"/>
      <c r="AK23" s="76">
        <f>SUM(AK6,AK9,AK12,AK16,AK20)</f>
        <v>180.13761973734123</v>
      </c>
      <c r="AL23" s="73"/>
      <c r="AM23" s="74">
        <f>SUM(AM6,AM9,AM12,AM16,AM20)</f>
        <v>32.126744702941629</v>
      </c>
      <c r="AN23" s="73"/>
      <c r="AO23" s="74">
        <f>SUM(AO6,AO9,AO12,AO16,AO20)</f>
        <v>16.543981058889752</v>
      </c>
      <c r="AP23" s="73"/>
      <c r="AQ23" s="73"/>
      <c r="AR23" s="75"/>
      <c r="AS23" s="76">
        <f>SUM(AS6,AS9,AS12,AS16,AS20)</f>
        <v>154.47467315602563</v>
      </c>
      <c r="AT23" s="73"/>
      <c r="AU23" s="74">
        <f>SUM(AU6,AU9,AU12,AU16,AU20)</f>
        <v>25.082891077935557</v>
      </c>
      <c r="AV23" s="73"/>
      <c r="AW23" s="74">
        <f>SUM(AW6,AW9,AW12,AW16,AW20)</f>
        <v>16.520424080108786</v>
      </c>
      <c r="AX23" s="73"/>
      <c r="AY23" s="73"/>
      <c r="AZ23" s="75"/>
    </row>
    <row r="24" spans="1:52" x14ac:dyDescent="0.2">
      <c r="A24" s="215"/>
      <c r="B24" s="106"/>
      <c r="C24" s="106"/>
      <c r="D24" s="106"/>
      <c r="E24" s="220" t="s">
        <v>79</v>
      </c>
      <c r="F24" s="56"/>
      <c r="G24" s="56"/>
      <c r="H24" s="56"/>
      <c r="I24" s="56"/>
      <c r="J24" s="56"/>
      <c r="K24" s="56"/>
      <c r="L24" s="136"/>
      <c r="M24" s="221">
        <f>SUM(M7,M10,M21)</f>
        <v>228.85820127228169</v>
      </c>
      <c r="N24" s="217"/>
      <c r="O24" s="216">
        <f>SUM(O7,O10,O21)</f>
        <v>13.300000190734863</v>
      </c>
      <c r="P24" s="217"/>
      <c r="Q24" s="216">
        <f>SUM(Q7,Q10,Q21)</f>
        <v>2.0999999642372131</v>
      </c>
      <c r="R24" s="217"/>
      <c r="S24" s="217"/>
      <c r="T24" s="218"/>
      <c r="U24" s="219">
        <f>SUM(U7,U10,U21)</f>
        <v>258.23218857362059</v>
      </c>
      <c r="V24" s="217"/>
      <c r="W24" s="216">
        <f>SUM(W7,W10,W21)</f>
        <v>15.399999618530273</v>
      </c>
      <c r="X24" s="217"/>
      <c r="Y24" s="216">
        <f>SUM(Y7,Y10,Y21)</f>
        <v>2.7999999523162842</v>
      </c>
      <c r="Z24" s="217"/>
      <c r="AA24" s="217"/>
      <c r="AB24" s="218"/>
      <c r="AC24" s="219">
        <f>SUM(AC7,AC10,AC21)</f>
        <v>267.34720332949581</v>
      </c>
      <c r="AD24" s="217"/>
      <c r="AE24" s="216">
        <f>SUM(AE7,AE10,AE21)</f>
        <v>16.100000381469727</v>
      </c>
      <c r="AF24" s="217"/>
      <c r="AG24" s="216">
        <f>SUM(AG7,AG10,AG21)</f>
        <v>1.3999999761581421</v>
      </c>
      <c r="AH24" s="217"/>
      <c r="AI24" s="217"/>
      <c r="AJ24" s="218"/>
      <c r="AK24" s="219">
        <f>SUM(AK7,AK10,AK21)</f>
        <v>271.81308402885901</v>
      </c>
      <c r="AL24" s="217"/>
      <c r="AM24" s="216">
        <f>SUM(AM7,AM10,AM21)</f>
        <v>16.100000381469727</v>
      </c>
      <c r="AN24" s="217"/>
      <c r="AO24" s="216">
        <f>SUM(AO7,AO10,AO21)</f>
        <v>3.4999998807907104</v>
      </c>
      <c r="AP24" s="217"/>
      <c r="AQ24" s="217"/>
      <c r="AR24" s="218"/>
      <c r="AS24" s="219">
        <f>SUM(AS7,AS10,AS21)</f>
        <v>174.025701119492</v>
      </c>
      <c r="AT24" s="217"/>
      <c r="AU24" s="216">
        <f>SUM(AU7,AU10,AU21)</f>
        <v>10.5</v>
      </c>
      <c r="AV24" s="217"/>
      <c r="AW24" s="216">
        <f>SUM(AW7,AW10,AW21)</f>
        <v>0.69999998807907104</v>
      </c>
      <c r="AX24" s="217"/>
      <c r="AY24" s="217"/>
      <c r="AZ24" s="218"/>
    </row>
    <row r="25" spans="1:52" ht="13.5" thickBot="1" x14ac:dyDescent="0.25">
      <c r="A25" s="68"/>
      <c r="B25" s="69"/>
      <c r="C25" s="69"/>
      <c r="D25" s="69"/>
      <c r="E25" s="77" t="s">
        <v>20</v>
      </c>
      <c r="F25" s="78"/>
      <c r="G25" s="78"/>
      <c r="H25" s="78"/>
      <c r="I25" s="78"/>
      <c r="J25" s="78"/>
      <c r="K25" s="78"/>
      <c r="L25" s="79"/>
      <c r="M25" s="80">
        <f>SUM(M13,M14,M17,M18)</f>
        <v>2034.7507357625318</v>
      </c>
      <c r="N25" s="81"/>
      <c r="O25" s="82">
        <f>SUM(O13,O14,O17,O18)</f>
        <v>17.759999603033066</v>
      </c>
      <c r="P25" s="81"/>
      <c r="Q25" s="82">
        <f>SUM(Q13,Q14,Q17,Q18)</f>
        <v>12.480000257492065</v>
      </c>
      <c r="R25" s="81"/>
      <c r="S25" s="81"/>
      <c r="T25" s="83"/>
      <c r="U25" s="84">
        <f>SUM(U13,U14,U17,U18)</f>
        <v>1895.4635937586286</v>
      </c>
      <c r="V25" s="81"/>
      <c r="W25" s="82">
        <f>SUM(W13,W14,W17,W18)</f>
        <v>16.320000469684601</v>
      </c>
      <c r="X25" s="81"/>
      <c r="Y25" s="82">
        <f>SUM(Y13,Y14,Y17,Y18)</f>
        <v>12.480000376701355</v>
      </c>
      <c r="Z25" s="81"/>
      <c r="AA25" s="81"/>
      <c r="AB25" s="83"/>
      <c r="AC25" s="84">
        <f>SUM(AC13,AC14,AC17,AC18)</f>
        <v>1793.5832340185482</v>
      </c>
      <c r="AD25" s="81"/>
      <c r="AE25" s="82">
        <f>SUM(AE13,AE14,AE17,AE18)</f>
        <v>15.35999995470047</v>
      </c>
      <c r="AF25" s="81"/>
      <c r="AG25" s="82">
        <f>SUM(AG13,AG14,AG17,AG18)</f>
        <v>12.000000447034836</v>
      </c>
      <c r="AH25" s="81"/>
      <c r="AI25" s="81"/>
      <c r="AJ25" s="83"/>
      <c r="AK25" s="84">
        <f>SUM(AK13,AK14,AK17,AK18)</f>
        <v>1808.6845918792451</v>
      </c>
      <c r="AL25" s="81"/>
      <c r="AM25" s="82">
        <f>SUM(AM13,AM14,AM17,AM18)</f>
        <v>15.840000152587891</v>
      </c>
      <c r="AN25" s="81"/>
      <c r="AO25" s="82">
        <f>SUM(AO13,AO14,AO17,AO18)</f>
        <v>11.520000338554382</v>
      </c>
      <c r="AP25" s="81"/>
      <c r="AQ25" s="81"/>
      <c r="AR25" s="83"/>
      <c r="AS25" s="84">
        <f>SUM(AS13,AS14,AS17,AS18)</f>
        <v>1907.5727168983781</v>
      </c>
      <c r="AT25" s="81"/>
      <c r="AU25" s="82">
        <f>SUM(AU13,AU14,AU17,AU18)</f>
        <v>14.400000035762787</v>
      </c>
      <c r="AV25" s="81"/>
      <c r="AW25" s="82">
        <f>SUM(AW13,AW14,AW17,AW18)</f>
        <v>14.400000035762787</v>
      </c>
      <c r="AX25" s="81"/>
      <c r="AY25" s="81"/>
      <c r="AZ25" s="83"/>
    </row>
    <row r="26" spans="1:52" x14ac:dyDescent="0.2">
      <c r="A26" s="66" t="s">
        <v>21</v>
      </c>
      <c r="B26" s="67"/>
      <c r="C26" s="67"/>
      <c r="D26" s="67"/>
      <c r="E26" s="67" t="s">
        <v>22</v>
      </c>
      <c r="F26" s="67"/>
      <c r="G26" s="67"/>
      <c r="H26" s="67"/>
      <c r="I26" s="85" t="s">
        <v>13</v>
      </c>
      <c r="J26" s="86"/>
      <c r="K26" s="86"/>
      <c r="L26" s="87"/>
      <c r="M26" s="88">
        <f>I6*(POWER(O7,2)+POWER(Q7,2))/POWER(B6,2)</f>
        <v>3.2355556033570087E-3</v>
      </c>
      <c r="N26" s="88"/>
      <c r="O26" s="88"/>
      <c r="P26" s="89" t="s">
        <v>23</v>
      </c>
      <c r="Q26" s="89"/>
      <c r="R26" s="90">
        <f>K6*(POWER(O7,2)+POWER(Q7,2))/(100*B6)</f>
        <v>8.509511470243665E-2</v>
      </c>
      <c r="S26" s="90"/>
      <c r="T26" s="91"/>
      <c r="U26" s="92">
        <f>I6*(POWER(W7,2)+POWER(Y7,2))/POWER(B6,2)</f>
        <v>3.2355556033570087E-3</v>
      </c>
      <c r="V26" s="88"/>
      <c r="W26" s="88"/>
      <c r="X26" s="89" t="s">
        <v>23</v>
      </c>
      <c r="Y26" s="89"/>
      <c r="Z26" s="90">
        <f>K6*(POWER(W7,2)+POWER(Y7,2))/(100*B6)</f>
        <v>8.509511470243665E-2</v>
      </c>
      <c r="AA26" s="90"/>
      <c r="AB26" s="91"/>
      <c r="AC26" s="92">
        <f>I6*(POWER(AE7,2)+POWER(AG7,2))/POWER(B6,2)</f>
        <v>3.1111111611495782E-3</v>
      </c>
      <c r="AD26" s="88"/>
      <c r="AE26" s="88"/>
      <c r="AF26" s="89" t="s">
        <v>23</v>
      </c>
      <c r="AG26" s="89"/>
      <c r="AH26" s="90">
        <f>K6*(POWER(AE7,2)+POWER(AG7,2))/(100*B6)</f>
        <v>8.1822225782606339E-2</v>
      </c>
      <c r="AI26" s="90"/>
      <c r="AJ26" s="91"/>
      <c r="AK26" s="92">
        <f>I6*(POWER(AM7,2)+POWER(AO7,2))/POWER(B6,2)</f>
        <v>3.2355556033570087E-3</v>
      </c>
      <c r="AL26" s="88"/>
      <c r="AM26" s="88"/>
      <c r="AN26" s="89" t="s">
        <v>23</v>
      </c>
      <c r="AO26" s="89"/>
      <c r="AP26" s="90">
        <f>K6*(POWER(AM7,2)+POWER(AO7,2))/(100*B6)</f>
        <v>8.509511470243665E-2</v>
      </c>
      <c r="AQ26" s="90"/>
      <c r="AR26" s="91"/>
      <c r="AS26" s="92">
        <f>I6*(POWER(AU7,2)+POWER(AW7,2))/POWER(B6,2)</f>
        <v>1.9911110753188894E-3</v>
      </c>
      <c r="AT26" s="88"/>
      <c r="AU26" s="88"/>
      <c r="AV26" s="89" t="s">
        <v>23</v>
      </c>
      <c r="AW26" s="89"/>
      <c r="AX26" s="90">
        <f>K6*(POWER(AU7,2)+POWER(AW7,2))/(100*B6)</f>
        <v>5.2366222717285089E-2</v>
      </c>
      <c r="AY26" s="90"/>
      <c r="AZ26" s="91"/>
    </row>
    <row r="27" spans="1:52" x14ac:dyDescent="0.2">
      <c r="A27" s="215"/>
      <c r="B27" s="106"/>
      <c r="C27" s="106"/>
      <c r="D27" s="106"/>
      <c r="E27" s="106"/>
      <c r="F27" s="106"/>
      <c r="G27" s="106"/>
      <c r="H27" s="106"/>
      <c r="I27" s="111" t="s">
        <v>17</v>
      </c>
      <c r="J27" s="112"/>
      <c r="K27" s="112"/>
      <c r="L27" s="113"/>
      <c r="M27" s="213">
        <f>I9*(POWER(O10,2)+POWER(Q10,2))/POWER(B9,2)</f>
        <v>2.5308643478565134E-3</v>
      </c>
      <c r="N27" s="213"/>
      <c r="O27" s="213"/>
      <c r="P27" s="214" t="s">
        <v>23</v>
      </c>
      <c r="Q27" s="214"/>
      <c r="R27" s="210">
        <f>K9*(POWER(O10,2)+POWER(Q10,2))/(100*B9)</f>
        <v>6.5946227112399322E-2</v>
      </c>
      <c r="S27" s="210"/>
      <c r="T27" s="211"/>
      <c r="U27" s="212">
        <f>I9*(POWER(W10,2)+POWER(Y10,2))/POWER(B9,2)</f>
        <v>4.5679008266913288E-3</v>
      </c>
      <c r="V27" s="213"/>
      <c r="W27" s="213"/>
      <c r="X27" s="214" t="s">
        <v>23</v>
      </c>
      <c r="Y27" s="214"/>
      <c r="Z27" s="210">
        <f>K9*(POWER(W10,2)+POWER(Y10,2))/(100*B9)</f>
        <v>0.11902488001738662</v>
      </c>
      <c r="AA27" s="210"/>
      <c r="AB27" s="211"/>
      <c r="AC27" s="212">
        <f>I9*(POWER(AE10,2)+POWER(AG10,2))/POWER(B9,2)</f>
        <v>5.3395066059455758E-3</v>
      </c>
      <c r="AD27" s="213"/>
      <c r="AE27" s="213"/>
      <c r="AF27" s="214" t="s">
        <v>23</v>
      </c>
      <c r="AG27" s="214"/>
      <c r="AH27" s="210">
        <f>K9*(POWER(AE10,2)+POWER(AG10,2))/(100*B9)</f>
        <v>0.13913045778295768</v>
      </c>
      <c r="AI27" s="210"/>
      <c r="AJ27" s="211"/>
      <c r="AK27" s="212">
        <f>I9*(POWER(AM10,2)+POWER(AO10,2))/POWER(B9,2)</f>
        <v>5.4938275725753315E-3</v>
      </c>
      <c r="AL27" s="213"/>
      <c r="AM27" s="213"/>
      <c r="AN27" s="214" t="s">
        <v>23</v>
      </c>
      <c r="AO27" s="214"/>
      <c r="AP27" s="210">
        <f>K9*(POWER(AM10,2)+POWER(AO10,2))/(100*B9)</f>
        <v>0.14315156840557564</v>
      </c>
      <c r="AQ27" s="210"/>
      <c r="AR27" s="211"/>
      <c r="AS27" s="212">
        <f>I9*(POWER(AU10,2)+POWER(AW10,2))/POWER(B9,2)</f>
        <v>1.5432099343607672E-3</v>
      </c>
      <c r="AT27" s="213"/>
      <c r="AU27" s="213"/>
      <c r="AV27" s="214" t="s">
        <v>23</v>
      </c>
      <c r="AW27" s="214"/>
      <c r="AX27" s="210">
        <f>K9*(POWER(AU10,2)+POWER(AW10,2))/(100*B9)</f>
        <v>4.0211113211049011E-2</v>
      </c>
      <c r="AY27" s="210"/>
      <c r="AZ27" s="211"/>
    </row>
    <row r="28" spans="1:52" x14ac:dyDescent="0.2">
      <c r="A28" s="215"/>
      <c r="B28" s="106"/>
      <c r="C28" s="106"/>
      <c r="D28" s="106"/>
      <c r="E28" s="106"/>
      <c r="F28" s="106"/>
      <c r="G28" s="106"/>
      <c r="H28" s="106"/>
      <c r="I28" s="111" t="s">
        <v>156</v>
      </c>
      <c r="J28" s="112"/>
      <c r="K28" s="112"/>
      <c r="L28" s="113"/>
      <c r="M28" s="213">
        <f>I12*(POWER(O13+O14,2)+POWER(Q13+Q14,2))/POWER(B12,2)</f>
        <v>1.5029999792933471E-2</v>
      </c>
      <c r="N28" s="213"/>
      <c r="O28" s="213"/>
      <c r="P28" s="214" t="s">
        <v>23</v>
      </c>
      <c r="Q28" s="214"/>
      <c r="R28" s="210">
        <f>K12*(POWER(O13+O14,2)+POWER(Q13+Q14,2))/(100*B12)</f>
        <v>0.37692001410627402</v>
      </c>
      <c r="S28" s="210"/>
      <c r="T28" s="211"/>
      <c r="U28" s="212">
        <f>I12*(POWER(W13+W14,2)+POWER(Y13+Y14,2))/POWER(B12,2)</f>
        <v>1.4332608567675582E-2</v>
      </c>
      <c r="V28" s="213"/>
      <c r="W28" s="213"/>
      <c r="X28" s="214" t="s">
        <v>23</v>
      </c>
      <c r="Y28" s="214"/>
      <c r="Z28" s="210">
        <f>K12*(POWER(W13+W14,2)+POWER(Y13+Y14,2))/(100*B12)</f>
        <v>0.3594309446396608</v>
      </c>
      <c r="AA28" s="210"/>
      <c r="AB28" s="211"/>
      <c r="AC28" s="212">
        <f>I12*(POWER(AE13+AE14,2)+POWER(AG13+AG14,2))/POWER(B12,2)</f>
        <v>1.1254463601848612E-2</v>
      </c>
      <c r="AD28" s="213"/>
      <c r="AE28" s="213"/>
      <c r="AF28" s="214" t="s">
        <v>23</v>
      </c>
      <c r="AG28" s="214"/>
      <c r="AH28" s="210">
        <f>K12*(POWER(AE13+AE14,2)+POWER(AG13+AG14,2))/(100*B12)</f>
        <v>0.28223770046635449</v>
      </c>
      <c r="AI28" s="210"/>
      <c r="AJ28" s="211"/>
      <c r="AK28" s="212">
        <f>I12*(POWER(AM13+AM14,2)+POWER(AO13+AO14,2))/POWER(B12,2)</f>
        <v>1.3082111676240925E-2</v>
      </c>
      <c r="AL28" s="213"/>
      <c r="AM28" s="213"/>
      <c r="AN28" s="214" t="s">
        <v>23</v>
      </c>
      <c r="AO28" s="214"/>
      <c r="AP28" s="210">
        <f>K12*(POWER(AM13+AM14,2)+POWER(AO13+AO14,2))/(100*B12)</f>
        <v>0.32807117667871866</v>
      </c>
      <c r="AQ28" s="210"/>
      <c r="AR28" s="211"/>
      <c r="AS28" s="212">
        <f>I12*(POWER(AU13+AU14,2)+POWER(AW13+AW14,2))/POWER(B12,2)</f>
        <v>1.3106159128074666E-2</v>
      </c>
      <c r="AT28" s="213"/>
      <c r="AU28" s="213"/>
      <c r="AV28" s="214" t="s">
        <v>23</v>
      </c>
      <c r="AW28" s="214"/>
      <c r="AX28" s="210">
        <f>K12*(POWER(AU13+AU14,2)+POWER(AW13+AW14,2))/(100*B12)</f>
        <v>0.32867423496276837</v>
      </c>
      <c r="AY28" s="210"/>
      <c r="AZ28" s="211"/>
    </row>
    <row r="29" spans="1:52" x14ac:dyDescent="0.2">
      <c r="A29" s="215"/>
      <c r="B29" s="106"/>
      <c r="C29" s="106"/>
      <c r="D29" s="106"/>
      <c r="E29" s="106"/>
      <c r="F29" s="106"/>
      <c r="G29" s="106"/>
      <c r="H29" s="106"/>
      <c r="I29" s="111" t="s">
        <v>157</v>
      </c>
      <c r="J29" s="112"/>
      <c r="K29" s="112"/>
      <c r="L29" s="113"/>
      <c r="M29" s="213">
        <f>I16*(POWER(O17+O18,2)+POWER(Q17+Q18,2))/POWER(B16,2)</f>
        <v>1.0391039422531138E-2</v>
      </c>
      <c r="N29" s="213"/>
      <c r="O29" s="213"/>
      <c r="P29" s="214" t="s">
        <v>23</v>
      </c>
      <c r="Q29" s="214"/>
      <c r="R29" s="210">
        <f>K16*(POWER(O17+O18,2)+POWER(Q17+Q18,2))/(100*B16)</f>
        <v>0.2484403183499905</v>
      </c>
      <c r="S29" s="210"/>
      <c r="T29" s="211"/>
      <c r="U29" s="212">
        <f>I16*(POWER(W17+W18,2)+POWER(Y17+Y18,2))/POWER(B16,2)</f>
        <v>8.6169603863525419E-3</v>
      </c>
      <c r="V29" s="213"/>
      <c r="W29" s="213"/>
      <c r="X29" s="214" t="s">
        <v>23</v>
      </c>
      <c r="Y29" s="214"/>
      <c r="Z29" s="210">
        <f>K16*(POWER(W17+W18,2)+POWER(Y17+Y18,2))/(100*B16)</f>
        <v>0.20602369931854306</v>
      </c>
      <c r="AA29" s="210"/>
      <c r="AB29" s="211"/>
      <c r="AC29" s="212">
        <f>I16*(POWER(AE17+AE18,2)+POWER(AG17+AG18,2))/POWER(B16,2)</f>
        <v>9.2505605088043282E-3</v>
      </c>
      <c r="AD29" s="213"/>
      <c r="AE29" s="213"/>
      <c r="AF29" s="214" t="s">
        <v>23</v>
      </c>
      <c r="AG29" s="214"/>
      <c r="AH29" s="210">
        <f>K16*(POWER(AE17+AE18,2)+POWER(AG17+AG18,2))/(100*B16)</f>
        <v>0.22117250298751912</v>
      </c>
      <c r="AI29" s="210"/>
      <c r="AJ29" s="211"/>
      <c r="AK29" s="212">
        <f>I16*(POWER(AM17+AM18,2)+POWER(AO17+AO18,2))/POWER(B16,2)</f>
        <v>7.9326725119171198E-3</v>
      </c>
      <c r="AL29" s="213"/>
      <c r="AM29" s="213"/>
      <c r="AN29" s="214" t="s">
        <v>23</v>
      </c>
      <c r="AO29" s="214"/>
      <c r="AP29" s="210">
        <f>K16*(POWER(AM17+AM18,2)+POWER(AO17+AO18,2))/(100*B16)</f>
        <v>0.1896629975201119</v>
      </c>
      <c r="AQ29" s="210"/>
      <c r="AR29" s="211"/>
      <c r="AS29" s="212">
        <f>I16*(POWER(AU17+AU18,2)+POWER(AW17+AW18,2))/POWER(B16,2)</f>
        <v>9.2505605150985763E-3</v>
      </c>
      <c r="AT29" s="213"/>
      <c r="AU29" s="213"/>
      <c r="AV29" s="214" t="s">
        <v>23</v>
      </c>
      <c r="AW29" s="214"/>
      <c r="AX29" s="210">
        <f>K16*(POWER(AU17+AU18,2)+POWER(AW17+AW18,2))/(100*B16)</f>
        <v>0.2211725031380089</v>
      </c>
      <c r="AY29" s="210"/>
      <c r="AZ29" s="211"/>
    </row>
    <row r="30" spans="1:52" ht="13.5" thickBot="1" x14ac:dyDescent="0.25">
      <c r="A30" s="68"/>
      <c r="B30" s="69"/>
      <c r="C30" s="69"/>
      <c r="D30" s="69"/>
      <c r="E30" s="69"/>
      <c r="F30" s="69"/>
      <c r="G30" s="69"/>
      <c r="H30" s="69"/>
      <c r="I30" s="93" t="s">
        <v>158</v>
      </c>
      <c r="J30" s="63"/>
      <c r="K30" s="63"/>
      <c r="L30" s="94"/>
      <c r="M30" s="95">
        <v>0</v>
      </c>
      <c r="N30" s="95"/>
      <c r="O30" s="95"/>
      <c r="P30" s="96" t="s">
        <v>23</v>
      </c>
      <c r="Q30" s="96"/>
      <c r="R30" s="97">
        <v>0</v>
      </c>
      <c r="S30" s="97"/>
      <c r="T30" s="98"/>
      <c r="U30" s="99">
        <v>0</v>
      </c>
      <c r="V30" s="95"/>
      <c r="W30" s="95"/>
      <c r="X30" s="96" t="s">
        <v>23</v>
      </c>
      <c r="Y30" s="96"/>
      <c r="Z30" s="97">
        <v>0</v>
      </c>
      <c r="AA30" s="97"/>
      <c r="AB30" s="98"/>
      <c r="AC30" s="99">
        <v>0</v>
      </c>
      <c r="AD30" s="95"/>
      <c r="AE30" s="95"/>
      <c r="AF30" s="96" t="s">
        <v>23</v>
      </c>
      <c r="AG30" s="96"/>
      <c r="AH30" s="97">
        <v>0</v>
      </c>
      <c r="AI30" s="97"/>
      <c r="AJ30" s="98"/>
      <c r="AK30" s="99">
        <v>0</v>
      </c>
      <c r="AL30" s="95"/>
      <c r="AM30" s="95"/>
      <c r="AN30" s="96" t="s">
        <v>23</v>
      </c>
      <c r="AO30" s="96"/>
      <c r="AP30" s="97">
        <v>0</v>
      </c>
      <c r="AQ30" s="97"/>
      <c r="AR30" s="98"/>
      <c r="AS30" s="99">
        <v>0</v>
      </c>
      <c r="AT30" s="95"/>
      <c r="AU30" s="95"/>
      <c r="AV30" s="96" t="s">
        <v>23</v>
      </c>
      <c r="AW30" s="96"/>
      <c r="AX30" s="97">
        <v>0</v>
      </c>
      <c r="AY30" s="97"/>
      <c r="AZ30" s="98"/>
    </row>
    <row r="31" spans="1:52" x14ac:dyDescent="0.2">
      <c r="A31" s="100" t="s">
        <v>49</v>
      </c>
      <c r="B31" s="101"/>
      <c r="C31" s="101"/>
      <c r="D31" s="101"/>
      <c r="E31" s="67" t="s">
        <v>24</v>
      </c>
      <c r="F31" s="67"/>
      <c r="G31" s="67"/>
      <c r="H31" s="67"/>
      <c r="I31" s="85" t="s">
        <v>13</v>
      </c>
      <c r="J31" s="86"/>
      <c r="K31" s="86"/>
      <c r="L31" s="87"/>
      <c r="M31" s="107">
        <f>SUM(O7:P7)+C6+M26</f>
        <v>7.0502355539940318</v>
      </c>
      <c r="N31" s="107"/>
      <c r="O31" s="107"/>
      <c r="P31" s="108" t="s">
        <v>23</v>
      </c>
      <c r="Q31" s="108"/>
      <c r="R31" s="109">
        <f>SUM(Q7:R7)+D6+R26</f>
        <v>1.6800950837080213</v>
      </c>
      <c r="S31" s="109"/>
      <c r="T31" s="110"/>
      <c r="U31" s="119">
        <f>SUM(W7:X7)+C6+U26</f>
        <v>7.0502355539940318</v>
      </c>
      <c r="V31" s="107"/>
      <c r="W31" s="107"/>
      <c r="X31" s="108" t="s">
        <v>23</v>
      </c>
      <c r="Y31" s="108"/>
      <c r="Z31" s="109">
        <f>SUM(Y7:Z7)+D6+Z26</f>
        <v>1.6800950837080213</v>
      </c>
      <c r="AA31" s="109"/>
      <c r="AB31" s="110"/>
      <c r="AC31" s="119">
        <f>SUM(AE7:AF7)+C6+AC26</f>
        <v>7.0501111095518239</v>
      </c>
      <c r="AD31" s="107"/>
      <c r="AE31" s="107"/>
      <c r="AF31" s="108" t="s">
        <v>23</v>
      </c>
      <c r="AG31" s="108"/>
      <c r="AH31" s="109">
        <f>SUM(AG7:AH7)+D6+AH26</f>
        <v>0.27682221863004897</v>
      </c>
      <c r="AI31" s="109"/>
      <c r="AJ31" s="110"/>
      <c r="AK31" s="119">
        <f>SUM(AM7:AN7)+C6+AK26</f>
        <v>7.0502355539940318</v>
      </c>
      <c r="AL31" s="107"/>
      <c r="AM31" s="107"/>
      <c r="AN31" s="108" t="s">
        <v>23</v>
      </c>
      <c r="AO31" s="108"/>
      <c r="AP31" s="109">
        <f>SUM(AO7:AP7)+D6+AP26</f>
        <v>1.6800950837080213</v>
      </c>
      <c r="AQ31" s="109"/>
      <c r="AR31" s="110"/>
      <c r="AS31" s="119">
        <f>SUM(AU7:AV7)+C6+AS26</f>
        <v>5.648991014098562</v>
      </c>
      <c r="AT31" s="107"/>
      <c r="AU31" s="107"/>
      <c r="AV31" s="108" t="s">
        <v>23</v>
      </c>
      <c r="AW31" s="108"/>
      <c r="AX31" s="109">
        <f>SUM(AW7:AX7)+D6+AX26</f>
        <v>0.24736621556472771</v>
      </c>
      <c r="AY31" s="109"/>
      <c r="AZ31" s="110"/>
    </row>
    <row r="32" spans="1:52" x14ac:dyDescent="0.2">
      <c r="A32" s="102"/>
      <c r="B32" s="103"/>
      <c r="C32" s="103"/>
      <c r="D32" s="103"/>
      <c r="E32" s="106"/>
      <c r="F32" s="106"/>
      <c r="G32" s="106"/>
      <c r="H32" s="106"/>
      <c r="I32" s="111" t="s">
        <v>17</v>
      </c>
      <c r="J32" s="112"/>
      <c r="K32" s="112"/>
      <c r="L32" s="113"/>
      <c r="M32" s="114">
        <f>SUM(O10:P10)+C9+M27</f>
        <v>6.3485310551721268</v>
      </c>
      <c r="N32" s="114"/>
      <c r="O32" s="114"/>
      <c r="P32" s="115" t="s">
        <v>23</v>
      </c>
      <c r="Q32" s="115"/>
      <c r="R32" s="116">
        <f>SUM(Q10:R10)+D9+R27</f>
        <v>1.0809462128072846</v>
      </c>
      <c r="S32" s="116"/>
      <c r="T32" s="117"/>
      <c r="U32" s="118">
        <f>SUM(W10:X10)+C9+U27</f>
        <v>8.4505675194463716</v>
      </c>
      <c r="V32" s="114"/>
      <c r="W32" s="114"/>
      <c r="X32" s="115" t="s">
        <v>23</v>
      </c>
      <c r="Y32" s="115"/>
      <c r="Z32" s="116">
        <f>SUM(Y10:Z10)+D9+Z27</f>
        <v>1.8340248537913428</v>
      </c>
      <c r="AA32" s="116"/>
      <c r="AB32" s="117"/>
      <c r="AC32" s="118">
        <f>SUM(AE10:AF10)+C9+AC27</f>
        <v>9.1513398881650794</v>
      </c>
      <c r="AD32" s="114"/>
      <c r="AE32" s="114"/>
      <c r="AF32" s="115" t="s">
        <v>23</v>
      </c>
      <c r="AG32" s="115"/>
      <c r="AH32" s="116">
        <f>SUM(AG10:AH10)+D9+AH27</f>
        <v>1.854130431556914</v>
      </c>
      <c r="AI32" s="116"/>
      <c r="AJ32" s="117"/>
      <c r="AK32" s="118">
        <f>SUM(AM10:AN10)+C9+AK27</f>
        <v>9.1514942091317089</v>
      </c>
      <c r="AL32" s="114"/>
      <c r="AM32" s="114"/>
      <c r="AN32" s="115" t="s">
        <v>23</v>
      </c>
      <c r="AO32" s="115"/>
      <c r="AP32" s="116">
        <f>SUM(AO10:AP10)+D9+AP27</f>
        <v>2.5581514706539581</v>
      </c>
      <c r="AQ32" s="116"/>
      <c r="AR32" s="117"/>
      <c r="AS32" s="118">
        <f>SUM(AU10:AV10)+C9+AS27</f>
        <v>4.947543305391199</v>
      </c>
      <c r="AT32" s="114"/>
      <c r="AU32" s="114"/>
      <c r="AV32" s="115" t="s">
        <v>23</v>
      </c>
      <c r="AW32" s="115"/>
      <c r="AX32" s="116">
        <f>SUM(AW10:AX10)+D9+AX27</f>
        <v>1.0552110989059342</v>
      </c>
      <c r="AY32" s="116"/>
      <c r="AZ32" s="117"/>
    </row>
    <row r="33" spans="1:52" x14ac:dyDescent="0.2">
      <c r="A33" s="102"/>
      <c r="B33" s="103"/>
      <c r="C33" s="103"/>
      <c r="D33" s="103"/>
      <c r="E33" s="106"/>
      <c r="F33" s="106"/>
      <c r="G33" s="106"/>
      <c r="H33" s="106"/>
      <c r="I33" s="111" t="s">
        <v>156</v>
      </c>
      <c r="J33" s="112"/>
      <c r="K33" s="112"/>
      <c r="L33" s="113"/>
      <c r="M33" s="114">
        <f>SUM(O13:P14)+C12+M28</f>
        <v>9.6470298761430975</v>
      </c>
      <c r="N33" s="114"/>
      <c r="O33" s="114"/>
      <c r="P33" s="115" t="s">
        <v>23</v>
      </c>
      <c r="Q33" s="115"/>
      <c r="R33" s="116">
        <f>SUM(Q13:R14)+D12+R28</f>
        <v>7.7009202981820106</v>
      </c>
      <c r="S33" s="116"/>
      <c r="T33" s="117"/>
      <c r="U33" s="118">
        <f>SUM(W13:X14)+C12+U28</f>
        <v>9.646332931952676</v>
      </c>
      <c r="V33" s="114"/>
      <c r="W33" s="114"/>
      <c r="X33" s="115" t="s">
        <v>23</v>
      </c>
      <c r="Y33" s="115"/>
      <c r="Z33" s="116">
        <f>SUM(Y13:Z14)+D12+Z28</f>
        <v>7.2034311500372663</v>
      </c>
      <c r="AA33" s="116"/>
      <c r="AB33" s="117"/>
      <c r="AC33" s="118">
        <f>SUM(AE13:AF14)+C12+AC28</f>
        <v>8.6832542720027188</v>
      </c>
      <c r="AD33" s="114"/>
      <c r="AE33" s="114"/>
      <c r="AF33" s="115" t="s">
        <v>23</v>
      </c>
      <c r="AG33" s="115"/>
      <c r="AH33" s="116">
        <f>SUM(AG13:AH14)+D12+AH28</f>
        <v>6.1662378975193102</v>
      </c>
      <c r="AI33" s="116"/>
      <c r="AJ33" s="117"/>
      <c r="AK33" s="118">
        <f>SUM(AM13:AN14)+C12+AK28</f>
        <v>9.6450820178287273</v>
      </c>
      <c r="AL33" s="114"/>
      <c r="AM33" s="114"/>
      <c r="AN33" s="115" t="s">
        <v>23</v>
      </c>
      <c r="AO33" s="115"/>
      <c r="AP33" s="116">
        <f>SUM(AO13:AP14)+D12+AP28</f>
        <v>6.2120713439293516</v>
      </c>
      <c r="AQ33" s="116"/>
      <c r="AR33" s="117"/>
      <c r="AS33" s="118">
        <f>SUM(AU13:AV14)+C12+AS28</f>
        <v>8.2051060080601026</v>
      </c>
      <c r="AT33" s="114"/>
      <c r="AU33" s="114"/>
      <c r="AV33" s="115" t="s">
        <v>23</v>
      </c>
      <c r="AW33" s="115"/>
      <c r="AX33" s="116">
        <f>SUM(AW13:AX14)+D12+AX28</f>
        <v>8.1326740612748338</v>
      </c>
      <c r="AY33" s="116"/>
      <c r="AZ33" s="117"/>
    </row>
    <row r="34" spans="1:52" x14ac:dyDescent="0.2">
      <c r="A34" s="102"/>
      <c r="B34" s="103"/>
      <c r="C34" s="103"/>
      <c r="D34" s="103"/>
      <c r="E34" s="106"/>
      <c r="F34" s="106"/>
      <c r="G34" s="106"/>
      <c r="H34" s="106"/>
      <c r="I34" s="111" t="s">
        <v>157</v>
      </c>
      <c r="J34" s="112"/>
      <c r="K34" s="112"/>
      <c r="L34" s="113"/>
      <c r="M34" s="114">
        <f>SUM(O17:P18)+C16+M29</f>
        <v>8.2023907691452695</v>
      </c>
      <c r="N34" s="114"/>
      <c r="O34" s="114"/>
      <c r="P34" s="115" t="s">
        <v>23</v>
      </c>
      <c r="Q34" s="115"/>
      <c r="R34" s="116">
        <f>SUM(Q17:R18)+D16+R29</f>
        <v>5.6724402835408778</v>
      </c>
      <c r="S34" s="116"/>
      <c r="T34" s="117"/>
      <c r="U34" s="118">
        <f>SUM(W17:X18)+C16+U29</f>
        <v>6.7606171097257901</v>
      </c>
      <c r="V34" s="114"/>
      <c r="W34" s="114"/>
      <c r="X34" s="115" t="s">
        <v>23</v>
      </c>
      <c r="Y34" s="115"/>
      <c r="Z34" s="116">
        <f>SUM(Y17:Z18)+D16+Z29</f>
        <v>6.1100238623968508</v>
      </c>
      <c r="AA34" s="116"/>
      <c r="AB34" s="117"/>
      <c r="AC34" s="118">
        <f>SUM(AE17:AF18)+C16+AC29</f>
        <v>6.7612507098482419</v>
      </c>
      <c r="AD34" s="114"/>
      <c r="AE34" s="114"/>
      <c r="AF34" s="115" t="s">
        <v>23</v>
      </c>
      <c r="AG34" s="115"/>
      <c r="AH34" s="116">
        <f>SUM(AG17:AH18)+D16+AH29</f>
        <v>6.6051727447439585</v>
      </c>
      <c r="AI34" s="116"/>
      <c r="AJ34" s="117"/>
      <c r="AK34" s="118">
        <f>SUM(AM17:AN18)+C16+AK29</f>
        <v>6.2799329219871582</v>
      </c>
      <c r="AL34" s="114"/>
      <c r="AM34" s="114"/>
      <c r="AN34" s="115" t="s">
        <v>23</v>
      </c>
      <c r="AO34" s="115"/>
      <c r="AP34" s="116">
        <f>SUM(AO17:AP18)+D16+AP29</f>
        <v>6.0936631605984202</v>
      </c>
      <c r="AQ34" s="116"/>
      <c r="AR34" s="117"/>
      <c r="AS34" s="118">
        <f>SUM(AU17:AV18)+C16+AS29</f>
        <v>6.2812507503856949</v>
      </c>
      <c r="AT34" s="114"/>
      <c r="AU34" s="114"/>
      <c r="AV34" s="115" t="s">
        <v>23</v>
      </c>
      <c r="AW34" s="115"/>
      <c r="AX34" s="116">
        <f>SUM(AW17:AX18)+D16+AX29</f>
        <v>7.0851727043632895</v>
      </c>
      <c r="AY34" s="116"/>
      <c r="AZ34" s="117"/>
    </row>
    <row r="35" spans="1:52" x14ac:dyDescent="0.2">
      <c r="A35" s="102"/>
      <c r="B35" s="103"/>
      <c r="C35" s="103"/>
      <c r="D35" s="103"/>
      <c r="E35" s="106"/>
      <c r="F35" s="106"/>
      <c r="G35" s="106"/>
      <c r="H35" s="106"/>
      <c r="I35" s="111" t="s">
        <v>158</v>
      </c>
      <c r="J35" s="112"/>
      <c r="K35" s="112"/>
      <c r="L35" s="113"/>
      <c r="M35" s="114">
        <v>0</v>
      </c>
      <c r="N35" s="114"/>
      <c r="O35" s="114"/>
      <c r="P35" s="115" t="s">
        <v>23</v>
      </c>
      <c r="Q35" s="115"/>
      <c r="R35" s="116">
        <v>0</v>
      </c>
      <c r="S35" s="116"/>
      <c r="T35" s="117"/>
      <c r="U35" s="118">
        <v>0</v>
      </c>
      <c r="V35" s="114"/>
      <c r="W35" s="114"/>
      <c r="X35" s="115" t="s">
        <v>23</v>
      </c>
      <c r="Y35" s="115"/>
      <c r="Z35" s="116">
        <v>0</v>
      </c>
      <c r="AA35" s="116"/>
      <c r="AB35" s="117"/>
      <c r="AC35" s="118">
        <v>0</v>
      </c>
      <c r="AD35" s="114"/>
      <c r="AE35" s="114"/>
      <c r="AF35" s="115" t="s">
        <v>23</v>
      </c>
      <c r="AG35" s="115"/>
      <c r="AH35" s="116">
        <v>0</v>
      </c>
      <c r="AI35" s="116"/>
      <c r="AJ35" s="117"/>
      <c r="AK35" s="118">
        <v>0</v>
      </c>
      <c r="AL35" s="114"/>
      <c r="AM35" s="114"/>
      <c r="AN35" s="115" t="s">
        <v>23</v>
      </c>
      <c r="AO35" s="115"/>
      <c r="AP35" s="116">
        <v>0</v>
      </c>
      <c r="AQ35" s="116"/>
      <c r="AR35" s="117"/>
      <c r="AS35" s="118">
        <v>0</v>
      </c>
      <c r="AT35" s="114"/>
      <c r="AU35" s="114"/>
      <c r="AV35" s="115" t="s">
        <v>23</v>
      </c>
      <c r="AW35" s="115"/>
      <c r="AX35" s="116">
        <v>0</v>
      </c>
      <c r="AY35" s="116"/>
      <c r="AZ35" s="117"/>
    </row>
    <row r="36" spans="1:52" ht="13.5" thickBot="1" x14ac:dyDescent="0.25">
      <c r="A36" s="104"/>
      <c r="B36" s="105"/>
      <c r="C36" s="105"/>
      <c r="D36" s="105"/>
      <c r="E36" s="69"/>
      <c r="F36" s="69"/>
      <c r="G36" s="69"/>
      <c r="H36" s="69"/>
      <c r="I36" s="120" t="s">
        <v>25</v>
      </c>
      <c r="J36" s="121"/>
      <c r="K36" s="121"/>
      <c r="L36" s="122"/>
      <c r="M36" s="123">
        <f>SUM(M31,M32,M33,M34,M35)</f>
        <v>31.248187254454528</v>
      </c>
      <c r="N36" s="123"/>
      <c r="O36" s="123"/>
      <c r="P36" s="124" t="s">
        <v>23</v>
      </c>
      <c r="Q36" s="124"/>
      <c r="R36" s="125">
        <f>SUM(R31,R32,R33,R34,R35)</f>
        <v>16.134401878238194</v>
      </c>
      <c r="S36" s="125"/>
      <c r="T36" s="126"/>
      <c r="U36" s="127">
        <f>SUM(U31,U32,U33,U34,U35)</f>
        <v>31.907753115118869</v>
      </c>
      <c r="V36" s="123"/>
      <c r="W36" s="123"/>
      <c r="X36" s="124" t="s">
        <v>23</v>
      </c>
      <c r="Y36" s="124"/>
      <c r="Z36" s="125">
        <f>SUM(Z31,Z32,Z33,Z34,Z35)</f>
        <v>16.827574949933481</v>
      </c>
      <c r="AA36" s="125"/>
      <c r="AB36" s="126"/>
      <c r="AC36" s="127">
        <f>SUM(AC31,AC32,AC33,AC34,AC35)</f>
        <v>31.645955979567866</v>
      </c>
      <c r="AD36" s="123"/>
      <c r="AE36" s="123"/>
      <c r="AF36" s="124" t="s">
        <v>23</v>
      </c>
      <c r="AG36" s="124"/>
      <c r="AH36" s="125">
        <f>SUM(AH31,AH32,AH33,AH34,AH35)</f>
        <v>14.902363292450232</v>
      </c>
      <c r="AI36" s="125"/>
      <c r="AJ36" s="126"/>
      <c r="AK36" s="127">
        <f>SUM(AK31,AK32,AK33,AK34,AK35)</f>
        <v>32.126744702941629</v>
      </c>
      <c r="AL36" s="123"/>
      <c r="AM36" s="123"/>
      <c r="AN36" s="124" t="s">
        <v>23</v>
      </c>
      <c r="AO36" s="124"/>
      <c r="AP36" s="125">
        <f>SUM(AP31,AP32,AP33,AP34,AP35)</f>
        <v>16.543981058889752</v>
      </c>
      <c r="AQ36" s="125"/>
      <c r="AR36" s="126"/>
      <c r="AS36" s="127">
        <f>SUM(AS31,AS32,AS33,AS34,AS35)</f>
        <v>25.082891077935557</v>
      </c>
      <c r="AT36" s="123"/>
      <c r="AU36" s="123"/>
      <c r="AV36" s="124" t="s">
        <v>23</v>
      </c>
      <c r="AW36" s="124"/>
      <c r="AX36" s="125">
        <f>SUM(AX31,AX32,AX33,AX34,AX35)</f>
        <v>16.520424080108786</v>
      </c>
      <c r="AY36" s="125"/>
      <c r="AZ36" s="126"/>
    </row>
    <row r="37" spans="1:52" ht="30" customHeight="1" thickBot="1" x14ac:dyDescent="0.25">
      <c r="A37" s="128" t="s">
        <v>26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</row>
    <row r="38" spans="1:52" ht="15.75" customHeight="1" thickBot="1" x14ac:dyDescent="0.25">
      <c r="A38" s="129" t="s">
        <v>5</v>
      </c>
      <c r="B38" s="130"/>
      <c r="C38" s="130" t="s">
        <v>1</v>
      </c>
      <c r="D38" s="130"/>
      <c r="E38" s="130" t="s">
        <v>27</v>
      </c>
      <c r="F38" s="130"/>
      <c r="G38" s="130"/>
      <c r="H38" s="130"/>
      <c r="I38" s="130"/>
      <c r="J38" s="130"/>
      <c r="K38" s="130"/>
      <c r="L38" s="131"/>
      <c r="M38" s="29" t="s">
        <v>28</v>
      </c>
      <c r="N38" s="132"/>
      <c r="O38" s="132"/>
      <c r="P38" s="132"/>
      <c r="Q38" s="132"/>
      <c r="R38" s="132"/>
      <c r="S38" s="132"/>
      <c r="T38" s="32"/>
      <c r="U38" s="29" t="s">
        <v>28</v>
      </c>
      <c r="V38" s="132"/>
      <c r="W38" s="132"/>
      <c r="X38" s="132"/>
      <c r="Y38" s="132"/>
      <c r="Z38" s="132"/>
      <c r="AA38" s="132"/>
      <c r="AB38" s="32"/>
      <c r="AC38" s="29" t="s">
        <v>28</v>
      </c>
      <c r="AD38" s="132"/>
      <c r="AE38" s="132"/>
      <c r="AF38" s="132"/>
      <c r="AG38" s="132"/>
      <c r="AH38" s="132"/>
      <c r="AI38" s="132"/>
      <c r="AJ38" s="32"/>
      <c r="AK38" s="29" t="s">
        <v>28</v>
      </c>
      <c r="AL38" s="132"/>
      <c r="AM38" s="132"/>
      <c r="AN38" s="132"/>
      <c r="AO38" s="132"/>
      <c r="AP38" s="132"/>
      <c r="AQ38" s="132"/>
      <c r="AR38" s="32"/>
      <c r="AS38" s="29" t="s">
        <v>28</v>
      </c>
      <c r="AT38" s="132"/>
      <c r="AU38" s="132"/>
      <c r="AV38" s="132"/>
      <c r="AW38" s="132"/>
      <c r="AX38" s="132"/>
      <c r="AY38" s="132"/>
      <c r="AZ38" s="32"/>
    </row>
    <row r="39" spans="1:52" x14ac:dyDescent="0.2">
      <c r="A39" s="33">
        <v>110</v>
      </c>
      <c r="B39" s="34"/>
      <c r="C39" s="34" t="s">
        <v>154</v>
      </c>
      <c r="D39" s="34"/>
      <c r="E39" s="35" t="s">
        <v>81</v>
      </c>
      <c r="F39" s="35"/>
      <c r="G39" s="35"/>
      <c r="H39" s="35"/>
      <c r="I39" s="35"/>
      <c r="J39" s="35"/>
      <c r="K39" s="35"/>
      <c r="L39" s="71"/>
      <c r="M39" s="133">
        <v>120</v>
      </c>
      <c r="N39" s="134"/>
      <c r="O39" s="134"/>
      <c r="P39" s="134"/>
      <c r="Q39" s="134"/>
      <c r="R39" s="134"/>
      <c r="S39" s="134"/>
      <c r="T39" s="135"/>
      <c r="U39" s="133">
        <v>119</v>
      </c>
      <c r="V39" s="134"/>
      <c r="W39" s="134"/>
      <c r="X39" s="134"/>
      <c r="Y39" s="134"/>
      <c r="Z39" s="134"/>
      <c r="AA39" s="134"/>
      <c r="AB39" s="135"/>
      <c r="AC39" s="133">
        <v>120</v>
      </c>
      <c r="AD39" s="134"/>
      <c r="AE39" s="134"/>
      <c r="AF39" s="134"/>
      <c r="AG39" s="134"/>
      <c r="AH39" s="134"/>
      <c r="AI39" s="134"/>
      <c r="AJ39" s="135"/>
      <c r="AK39" s="133">
        <v>120</v>
      </c>
      <c r="AL39" s="134"/>
      <c r="AM39" s="134"/>
      <c r="AN39" s="134"/>
      <c r="AO39" s="134"/>
      <c r="AP39" s="134"/>
      <c r="AQ39" s="134"/>
      <c r="AR39" s="135"/>
      <c r="AS39" s="133">
        <v>120</v>
      </c>
      <c r="AT39" s="134"/>
      <c r="AU39" s="134"/>
      <c r="AV39" s="134"/>
      <c r="AW39" s="134"/>
      <c r="AX39" s="134"/>
      <c r="AY39" s="134"/>
      <c r="AZ39" s="135"/>
    </row>
    <row r="40" spans="1:52" x14ac:dyDescent="0.2">
      <c r="A40" s="54">
        <v>110</v>
      </c>
      <c r="B40" s="55"/>
      <c r="C40" s="55" t="s">
        <v>155</v>
      </c>
      <c r="D40" s="55"/>
      <c r="E40" s="56" t="s">
        <v>82</v>
      </c>
      <c r="F40" s="56"/>
      <c r="G40" s="56"/>
      <c r="H40" s="56"/>
      <c r="I40" s="56"/>
      <c r="J40" s="56"/>
      <c r="K40" s="56"/>
      <c r="L40" s="136"/>
      <c r="M40" s="137">
        <v>120</v>
      </c>
      <c r="N40" s="138"/>
      <c r="O40" s="138"/>
      <c r="P40" s="138"/>
      <c r="Q40" s="138"/>
      <c r="R40" s="138"/>
      <c r="S40" s="138"/>
      <c r="T40" s="139"/>
      <c r="U40" s="137">
        <v>117</v>
      </c>
      <c r="V40" s="138"/>
      <c r="W40" s="138"/>
      <c r="X40" s="138"/>
      <c r="Y40" s="138"/>
      <c r="Z40" s="138"/>
      <c r="AA40" s="138"/>
      <c r="AB40" s="139"/>
      <c r="AC40" s="137">
        <v>117</v>
      </c>
      <c r="AD40" s="138"/>
      <c r="AE40" s="138"/>
      <c r="AF40" s="138"/>
      <c r="AG40" s="138"/>
      <c r="AH40" s="138"/>
      <c r="AI40" s="138"/>
      <c r="AJ40" s="139"/>
      <c r="AK40" s="137">
        <v>117</v>
      </c>
      <c r="AL40" s="138"/>
      <c r="AM40" s="138"/>
      <c r="AN40" s="138"/>
      <c r="AO40" s="138"/>
      <c r="AP40" s="138"/>
      <c r="AQ40" s="138"/>
      <c r="AR40" s="139"/>
      <c r="AS40" s="137">
        <v>117</v>
      </c>
      <c r="AT40" s="138"/>
      <c r="AU40" s="138"/>
      <c r="AV40" s="138"/>
      <c r="AW40" s="138"/>
      <c r="AX40" s="138"/>
      <c r="AY40" s="138"/>
      <c r="AZ40" s="139"/>
    </row>
    <row r="41" spans="1:52" x14ac:dyDescent="0.2">
      <c r="A41" s="54">
        <v>35</v>
      </c>
      <c r="B41" s="55"/>
      <c r="C41" s="55" t="s">
        <v>14</v>
      </c>
      <c r="D41" s="55"/>
      <c r="E41" s="56" t="s">
        <v>29</v>
      </c>
      <c r="F41" s="56"/>
      <c r="G41" s="56"/>
      <c r="H41" s="56"/>
      <c r="I41" s="56"/>
      <c r="J41" s="56"/>
      <c r="K41" s="56"/>
      <c r="L41" s="136"/>
      <c r="M41" s="137">
        <v>34</v>
      </c>
      <c r="N41" s="138"/>
      <c r="O41" s="138"/>
      <c r="P41" s="138"/>
      <c r="Q41" s="138"/>
      <c r="R41" s="138"/>
      <c r="S41" s="138"/>
      <c r="T41" s="139"/>
      <c r="U41" s="137">
        <v>35</v>
      </c>
      <c r="V41" s="138"/>
      <c r="W41" s="138"/>
      <c r="X41" s="138"/>
      <c r="Y41" s="138"/>
      <c r="Z41" s="138"/>
      <c r="AA41" s="138"/>
      <c r="AB41" s="139"/>
      <c r="AC41" s="137">
        <v>35</v>
      </c>
      <c r="AD41" s="138"/>
      <c r="AE41" s="138"/>
      <c r="AF41" s="138"/>
      <c r="AG41" s="138"/>
      <c r="AH41" s="138"/>
      <c r="AI41" s="138"/>
      <c r="AJ41" s="139"/>
      <c r="AK41" s="137">
        <v>35</v>
      </c>
      <c r="AL41" s="138"/>
      <c r="AM41" s="138"/>
      <c r="AN41" s="138"/>
      <c r="AO41" s="138"/>
      <c r="AP41" s="138"/>
      <c r="AQ41" s="138"/>
      <c r="AR41" s="139"/>
      <c r="AS41" s="137">
        <v>35</v>
      </c>
      <c r="AT41" s="138"/>
      <c r="AU41" s="138"/>
      <c r="AV41" s="138"/>
      <c r="AW41" s="138"/>
      <c r="AX41" s="138"/>
      <c r="AY41" s="138"/>
      <c r="AZ41" s="139"/>
    </row>
    <row r="42" spans="1:52" x14ac:dyDescent="0.2">
      <c r="A42" s="54">
        <v>35</v>
      </c>
      <c r="B42" s="55"/>
      <c r="C42" s="55" t="s">
        <v>18</v>
      </c>
      <c r="D42" s="55"/>
      <c r="E42" s="56" t="s">
        <v>30</v>
      </c>
      <c r="F42" s="56"/>
      <c r="G42" s="56"/>
      <c r="H42" s="56"/>
      <c r="I42" s="56"/>
      <c r="J42" s="56"/>
      <c r="K42" s="56"/>
      <c r="L42" s="136"/>
      <c r="M42" s="137">
        <v>34</v>
      </c>
      <c r="N42" s="138"/>
      <c r="O42" s="138"/>
      <c r="P42" s="138"/>
      <c r="Q42" s="138"/>
      <c r="R42" s="138"/>
      <c r="S42" s="138"/>
      <c r="T42" s="139"/>
      <c r="U42" s="137">
        <v>35</v>
      </c>
      <c r="V42" s="138"/>
      <c r="W42" s="138"/>
      <c r="X42" s="138"/>
      <c r="Y42" s="138"/>
      <c r="Z42" s="138"/>
      <c r="AA42" s="138"/>
      <c r="AB42" s="139"/>
      <c r="AC42" s="137">
        <v>35</v>
      </c>
      <c r="AD42" s="138"/>
      <c r="AE42" s="138"/>
      <c r="AF42" s="138"/>
      <c r="AG42" s="138"/>
      <c r="AH42" s="138"/>
      <c r="AI42" s="138"/>
      <c r="AJ42" s="139"/>
      <c r="AK42" s="137">
        <v>35</v>
      </c>
      <c r="AL42" s="138"/>
      <c r="AM42" s="138"/>
      <c r="AN42" s="138"/>
      <c r="AO42" s="138"/>
      <c r="AP42" s="138"/>
      <c r="AQ42" s="138"/>
      <c r="AR42" s="139"/>
      <c r="AS42" s="137">
        <v>35</v>
      </c>
      <c r="AT42" s="138"/>
      <c r="AU42" s="138"/>
      <c r="AV42" s="138"/>
      <c r="AW42" s="138"/>
      <c r="AX42" s="138"/>
      <c r="AY42" s="138"/>
      <c r="AZ42" s="139"/>
    </row>
    <row r="43" spans="1:52" x14ac:dyDescent="0.2">
      <c r="A43" s="54">
        <v>35</v>
      </c>
      <c r="B43" s="55"/>
      <c r="C43" s="55" t="s">
        <v>127</v>
      </c>
      <c r="D43" s="55"/>
      <c r="E43" s="56" t="s">
        <v>160</v>
      </c>
      <c r="F43" s="56"/>
      <c r="G43" s="56"/>
      <c r="H43" s="56"/>
      <c r="I43" s="56"/>
      <c r="J43" s="56"/>
      <c r="K43" s="56"/>
      <c r="L43" s="136"/>
      <c r="M43" s="137">
        <v>34</v>
      </c>
      <c r="N43" s="138"/>
      <c r="O43" s="138"/>
      <c r="P43" s="138"/>
      <c r="Q43" s="138"/>
      <c r="R43" s="138"/>
      <c r="S43" s="138"/>
      <c r="T43" s="139"/>
      <c r="U43" s="137">
        <v>34</v>
      </c>
      <c r="V43" s="138"/>
      <c r="W43" s="138"/>
      <c r="X43" s="138"/>
      <c r="Y43" s="138"/>
      <c r="Z43" s="138"/>
      <c r="AA43" s="138"/>
      <c r="AB43" s="139"/>
      <c r="AC43" s="137">
        <v>34</v>
      </c>
      <c r="AD43" s="138"/>
      <c r="AE43" s="138"/>
      <c r="AF43" s="138"/>
      <c r="AG43" s="138"/>
      <c r="AH43" s="138"/>
      <c r="AI43" s="138"/>
      <c r="AJ43" s="139"/>
      <c r="AK43" s="137">
        <v>34</v>
      </c>
      <c r="AL43" s="138"/>
      <c r="AM43" s="138"/>
      <c r="AN43" s="138"/>
      <c r="AO43" s="138"/>
      <c r="AP43" s="138"/>
      <c r="AQ43" s="138"/>
      <c r="AR43" s="139"/>
      <c r="AS43" s="137">
        <v>34</v>
      </c>
      <c r="AT43" s="138"/>
      <c r="AU43" s="138"/>
      <c r="AV43" s="138"/>
      <c r="AW43" s="138"/>
      <c r="AX43" s="138"/>
      <c r="AY43" s="138"/>
      <c r="AZ43" s="139"/>
    </row>
    <row r="44" spans="1:52" x14ac:dyDescent="0.2">
      <c r="A44" s="54">
        <v>6</v>
      </c>
      <c r="B44" s="55"/>
      <c r="C44" s="55" t="s">
        <v>14</v>
      </c>
      <c r="D44" s="55"/>
      <c r="E44" s="56" t="s">
        <v>161</v>
      </c>
      <c r="F44" s="56"/>
      <c r="G44" s="56"/>
      <c r="H44" s="56"/>
      <c r="I44" s="56"/>
      <c r="J44" s="56"/>
      <c r="K44" s="56"/>
      <c r="L44" s="136"/>
      <c r="M44" s="137">
        <v>6.1999998092651367</v>
      </c>
      <c r="N44" s="138"/>
      <c r="O44" s="138"/>
      <c r="P44" s="138"/>
      <c r="Q44" s="138"/>
      <c r="R44" s="138"/>
      <c r="S44" s="138"/>
      <c r="T44" s="139"/>
      <c r="U44" s="137">
        <v>6.1999998092651367</v>
      </c>
      <c r="V44" s="138"/>
      <c r="W44" s="138"/>
      <c r="X44" s="138"/>
      <c r="Y44" s="138"/>
      <c r="Z44" s="138"/>
      <c r="AA44" s="138"/>
      <c r="AB44" s="139"/>
      <c r="AC44" s="137">
        <v>6.1999998092651367</v>
      </c>
      <c r="AD44" s="138"/>
      <c r="AE44" s="138"/>
      <c r="AF44" s="138"/>
      <c r="AG44" s="138"/>
      <c r="AH44" s="138"/>
      <c r="AI44" s="138"/>
      <c r="AJ44" s="139"/>
      <c r="AK44" s="137">
        <v>6.1999998092651367</v>
      </c>
      <c r="AL44" s="138"/>
      <c r="AM44" s="138"/>
      <c r="AN44" s="138"/>
      <c r="AO44" s="138"/>
      <c r="AP44" s="138"/>
      <c r="AQ44" s="138"/>
      <c r="AR44" s="139"/>
      <c r="AS44" s="137">
        <v>6.1999998092651367</v>
      </c>
      <c r="AT44" s="138"/>
      <c r="AU44" s="138"/>
      <c r="AV44" s="138"/>
      <c r="AW44" s="138"/>
      <c r="AX44" s="138"/>
      <c r="AY44" s="138"/>
      <c r="AZ44" s="139"/>
    </row>
    <row r="45" spans="1:52" x14ac:dyDescent="0.2">
      <c r="A45" s="54">
        <v>6</v>
      </c>
      <c r="B45" s="55"/>
      <c r="C45" s="55" t="s">
        <v>18</v>
      </c>
      <c r="D45" s="55"/>
      <c r="E45" s="56" t="s">
        <v>162</v>
      </c>
      <c r="F45" s="56"/>
      <c r="G45" s="56"/>
      <c r="H45" s="56"/>
      <c r="I45" s="56"/>
      <c r="J45" s="56"/>
      <c r="K45" s="56"/>
      <c r="L45" s="136"/>
      <c r="M45" s="137">
        <v>6.5</v>
      </c>
      <c r="N45" s="138"/>
      <c r="O45" s="138"/>
      <c r="P45" s="138"/>
      <c r="Q45" s="138"/>
      <c r="R45" s="138"/>
      <c r="S45" s="138"/>
      <c r="T45" s="139"/>
      <c r="U45" s="137">
        <v>6.4000000953674316</v>
      </c>
      <c r="V45" s="138"/>
      <c r="W45" s="138"/>
      <c r="X45" s="138"/>
      <c r="Y45" s="138"/>
      <c r="Z45" s="138"/>
      <c r="AA45" s="138"/>
      <c r="AB45" s="139"/>
      <c r="AC45" s="137">
        <v>6.4000000953674316</v>
      </c>
      <c r="AD45" s="138"/>
      <c r="AE45" s="138"/>
      <c r="AF45" s="138"/>
      <c r="AG45" s="138"/>
      <c r="AH45" s="138"/>
      <c r="AI45" s="138"/>
      <c r="AJ45" s="139"/>
      <c r="AK45" s="137">
        <v>6.3000001907348633</v>
      </c>
      <c r="AL45" s="138"/>
      <c r="AM45" s="138"/>
      <c r="AN45" s="138"/>
      <c r="AO45" s="138"/>
      <c r="AP45" s="138"/>
      <c r="AQ45" s="138"/>
      <c r="AR45" s="139"/>
      <c r="AS45" s="137">
        <v>6.3000001907348633</v>
      </c>
      <c r="AT45" s="138"/>
      <c r="AU45" s="138"/>
      <c r="AV45" s="138"/>
      <c r="AW45" s="138"/>
      <c r="AX45" s="138"/>
      <c r="AY45" s="138"/>
      <c r="AZ45" s="139"/>
    </row>
    <row r="46" spans="1:52" x14ac:dyDescent="0.2">
      <c r="A46" s="54">
        <v>6</v>
      </c>
      <c r="B46" s="55"/>
      <c r="C46" s="55" t="s">
        <v>127</v>
      </c>
      <c r="D46" s="55"/>
      <c r="E46" s="56" t="s">
        <v>163</v>
      </c>
      <c r="F46" s="56"/>
      <c r="G46" s="56"/>
      <c r="H46" s="56"/>
      <c r="I46" s="56"/>
      <c r="J46" s="56"/>
      <c r="K46" s="56"/>
      <c r="L46" s="136"/>
      <c r="M46" s="137">
        <v>6.5</v>
      </c>
      <c r="N46" s="138"/>
      <c r="O46" s="138"/>
      <c r="P46" s="138"/>
      <c r="Q46" s="138"/>
      <c r="R46" s="138"/>
      <c r="S46" s="138"/>
      <c r="T46" s="139"/>
      <c r="U46" s="137">
        <v>6.4000000953674316</v>
      </c>
      <c r="V46" s="138"/>
      <c r="W46" s="138"/>
      <c r="X46" s="138"/>
      <c r="Y46" s="138"/>
      <c r="Z46" s="138"/>
      <c r="AA46" s="138"/>
      <c r="AB46" s="139"/>
      <c r="AC46" s="137">
        <v>6.4000000953674316</v>
      </c>
      <c r="AD46" s="138"/>
      <c r="AE46" s="138"/>
      <c r="AF46" s="138"/>
      <c r="AG46" s="138"/>
      <c r="AH46" s="138"/>
      <c r="AI46" s="138"/>
      <c r="AJ46" s="139"/>
      <c r="AK46" s="137">
        <v>6.4000000953674316</v>
      </c>
      <c r="AL46" s="138"/>
      <c r="AM46" s="138"/>
      <c r="AN46" s="138"/>
      <c r="AO46" s="138"/>
      <c r="AP46" s="138"/>
      <c r="AQ46" s="138"/>
      <c r="AR46" s="139"/>
      <c r="AS46" s="137">
        <v>6.1999998092651367</v>
      </c>
      <c r="AT46" s="138"/>
      <c r="AU46" s="138"/>
      <c r="AV46" s="138"/>
      <c r="AW46" s="138"/>
      <c r="AX46" s="138"/>
      <c r="AY46" s="138"/>
      <c r="AZ46" s="139"/>
    </row>
    <row r="47" spans="1:52" ht="13.5" thickBot="1" x14ac:dyDescent="0.25">
      <c r="A47" s="140">
        <v>6</v>
      </c>
      <c r="B47" s="141"/>
      <c r="C47" s="141" t="s">
        <v>128</v>
      </c>
      <c r="D47" s="141"/>
      <c r="E47" s="78" t="s">
        <v>164</v>
      </c>
      <c r="F47" s="78"/>
      <c r="G47" s="78"/>
      <c r="H47" s="78"/>
      <c r="I47" s="78"/>
      <c r="J47" s="78"/>
      <c r="K47" s="78"/>
      <c r="L47" s="79"/>
      <c r="M47" s="142">
        <v>6.1999998092651367</v>
      </c>
      <c r="N47" s="143"/>
      <c r="O47" s="143"/>
      <c r="P47" s="143"/>
      <c r="Q47" s="143"/>
      <c r="R47" s="143"/>
      <c r="S47" s="143"/>
      <c r="T47" s="144"/>
      <c r="U47" s="142">
        <v>6.4000000953674316</v>
      </c>
      <c r="V47" s="143"/>
      <c r="W47" s="143"/>
      <c r="X47" s="143"/>
      <c r="Y47" s="143"/>
      <c r="Z47" s="143"/>
      <c r="AA47" s="143"/>
      <c r="AB47" s="144"/>
      <c r="AC47" s="142">
        <v>6.4000000953674316</v>
      </c>
      <c r="AD47" s="143"/>
      <c r="AE47" s="143"/>
      <c r="AF47" s="143"/>
      <c r="AG47" s="143"/>
      <c r="AH47" s="143"/>
      <c r="AI47" s="143"/>
      <c r="AJ47" s="144"/>
      <c r="AK47" s="142">
        <v>6.4000000953674316</v>
      </c>
      <c r="AL47" s="143"/>
      <c r="AM47" s="143"/>
      <c r="AN47" s="143"/>
      <c r="AO47" s="143"/>
      <c r="AP47" s="143"/>
      <c r="AQ47" s="143"/>
      <c r="AR47" s="144"/>
      <c r="AS47" s="142">
        <v>6.0999999046325684</v>
      </c>
      <c r="AT47" s="143"/>
      <c r="AU47" s="143"/>
      <c r="AV47" s="143"/>
      <c r="AW47" s="143"/>
      <c r="AX47" s="143"/>
      <c r="AY47" s="143"/>
      <c r="AZ47" s="144"/>
    </row>
    <row r="48" spans="1:52" ht="30" customHeight="1" thickBot="1" x14ac:dyDescent="0.25">
      <c r="A48" s="128" t="s">
        <v>31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</row>
    <row r="49" spans="1:52" ht="15" customHeight="1" x14ac:dyDescent="0.2">
      <c r="A49" s="145" t="s">
        <v>1</v>
      </c>
      <c r="B49" s="146"/>
      <c r="C49" s="146"/>
      <c r="D49" s="146"/>
      <c r="E49" s="146" t="s">
        <v>32</v>
      </c>
      <c r="F49" s="146"/>
      <c r="G49" s="146" t="s">
        <v>33</v>
      </c>
      <c r="H49" s="146"/>
      <c r="I49" s="146" t="s">
        <v>34</v>
      </c>
      <c r="J49" s="146"/>
      <c r="K49" s="146" t="s">
        <v>35</v>
      </c>
      <c r="L49" s="149"/>
      <c r="M49" s="66" t="s">
        <v>9</v>
      </c>
      <c r="N49" s="150"/>
      <c r="O49" s="152" t="s">
        <v>10</v>
      </c>
      <c r="P49" s="67"/>
      <c r="Q49" s="150"/>
      <c r="R49" s="152" t="s">
        <v>11</v>
      </c>
      <c r="S49" s="67"/>
      <c r="T49" s="154"/>
      <c r="U49" s="66" t="s">
        <v>9</v>
      </c>
      <c r="V49" s="150"/>
      <c r="W49" s="152" t="s">
        <v>10</v>
      </c>
      <c r="X49" s="67"/>
      <c r="Y49" s="150"/>
      <c r="Z49" s="152" t="s">
        <v>11</v>
      </c>
      <c r="AA49" s="67"/>
      <c r="AB49" s="154"/>
      <c r="AC49" s="66" t="s">
        <v>9</v>
      </c>
      <c r="AD49" s="150"/>
      <c r="AE49" s="152" t="s">
        <v>10</v>
      </c>
      <c r="AF49" s="67"/>
      <c r="AG49" s="150"/>
      <c r="AH49" s="152" t="s">
        <v>11</v>
      </c>
      <c r="AI49" s="67"/>
      <c r="AJ49" s="154"/>
      <c r="AK49" s="66" t="s">
        <v>9</v>
      </c>
      <c r="AL49" s="150"/>
      <c r="AM49" s="152" t="s">
        <v>10</v>
      </c>
      <c r="AN49" s="67"/>
      <c r="AO49" s="150"/>
      <c r="AP49" s="152" t="s">
        <v>11</v>
      </c>
      <c r="AQ49" s="67"/>
      <c r="AR49" s="154"/>
      <c r="AS49" s="66" t="s">
        <v>9</v>
      </c>
      <c r="AT49" s="150"/>
      <c r="AU49" s="152" t="s">
        <v>10</v>
      </c>
      <c r="AV49" s="67"/>
      <c r="AW49" s="150"/>
      <c r="AX49" s="152" t="s">
        <v>11</v>
      </c>
      <c r="AY49" s="67"/>
      <c r="AZ49" s="154"/>
    </row>
    <row r="50" spans="1:52" ht="15.75" customHeight="1" thickBot="1" x14ac:dyDescent="0.25">
      <c r="A50" s="147"/>
      <c r="B50" s="148"/>
      <c r="C50" s="148"/>
      <c r="D50" s="148"/>
      <c r="E50" s="21" t="s">
        <v>36</v>
      </c>
      <c r="F50" s="21" t="s">
        <v>37</v>
      </c>
      <c r="G50" s="21" t="s">
        <v>36</v>
      </c>
      <c r="H50" s="21" t="s">
        <v>37</v>
      </c>
      <c r="I50" s="21" t="s">
        <v>36</v>
      </c>
      <c r="J50" s="21" t="s">
        <v>37</v>
      </c>
      <c r="K50" s="21" t="s">
        <v>36</v>
      </c>
      <c r="L50" s="2" t="s">
        <v>37</v>
      </c>
      <c r="M50" s="68"/>
      <c r="N50" s="151"/>
      <c r="O50" s="153"/>
      <c r="P50" s="69"/>
      <c r="Q50" s="151"/>
      <c r="R50" s="153"/>
      <c r="S50" s="69"/>
      <c r="T50" s="155"/>
      <c r="U50" s="68"/>
      <c r="V50" s="151"/>
      <c r="W50" s="153"/>
      <c r="X50" s="69"/>
      <c r="Y50" s="151"/>
      <c r="Z50" s="153"/>
      <c r="AA50" s="69"/>
      <c r="AB50" s="155"/>
      <c r="AC50" s="68"/>
      <c r="AD50" s="151"/>
      <c r="AE50" s="153"/>
      <c r="AF50" s="69"/>
      <c r="AG50" s="151"/>
      <c r="AH50" s="153"/>
      <c r="AI50" s="69"/>
      <c r="AJ50" s="155"/>
      <c r="AK50" s="68"/>
      <c r="AL50" s="151"/>
      <c r="AM50" s="153"/>
      <c r="AN50" s="69"/>
      <c r="AO50" s="151"/>
      <c r="AP50" s="153"/>
      <c r="AQ50" s="69"/>
      <c r="AR50" s="155"/>
      <c r="AS50" s="68"/>
      <c r="AT50" s="151"/>
      <c r="AU50" s="153"/>
      <c r="AV50" s="69"/>
      <c r="AW50" s="151"/>
      <c r="AX50" s="153"/>
      <c r="AY50" s="69"/>
      <c r="AZ50" s="155"/>
    </row>
    <row r="51" spans="1:52" x14ac:dyDescent="0.2">
      <c r="A51" s="156" t="s">
        <v>165</v>
      </c>
      <c r="B51" s="157"/>
      <c r="C51" s="157"/>
      <c r="D51" s="157"/>
      <c r="E51" s="158"/>
      <c r="F51" s="158"/>
      <c r="G51" s="158"/>
      <c r="H51" s="158"/>
      <c r="I51" s="158"/>
      <c r="J51" s="158"/>
      <c r="K51" s="158"/>
      <c r="L51" s="159"/>
      <c r="M51" s="160"/>
      <c r="N51" s="161"/>
      <c r="O51" s="162"/>
      <c r="P51" s="162"/>
      <c r="Q51" s="162"/>
      <c r="R51" s="162"/>
      <c r="S51" s="162"/>
      <c r="T51" s="163"/>
      <c r="U51" s="160"/>
      <c r="V51" s="161"/>
      <c r="W51" s="162"/>
      <c r="X51" s="162"/>
      <c r="Y51" s="162"/>
      <c r="Z51" s="162"/>
      <c r="AA51" s="162"/>
      <c r="AB51" s="163"/>
      <c r="AC51" s="160"/>
      <c r="AD51" s="161"/>
      <c r="AE51" s="162"/>
      <c r="AF51" s="162"/>
      <c r="AG51" s="162"/>
      <c r="AH51" s="162"/>
      <c r="AI51" s="162"/>
      <c r="AJ51" s="163"/>
      <c r="AK51" s="160"/>
      <c r="AL51" s="161"/>
      <c r="AM51" s="162"/>
      <c r="AN51" s="162"/>
      <c r="AO51" s="162"/>
      <c r="AP51" s="162"/>
      <c r="AQ51" s="162"/>
      <c r="AR51" s="163"/>
      <c r="AS51" s="160"/>
      <c r="AT51" s="161"/>
      <c r="AU51" s="162"/>
      <c r="AV51" s="162"/>
      <c r="AW51" s="162"/>
      <c r="AX51" s="162"/>
      <c r="AY51" s="162"/>
      <c r="AZ51" s="163"/>
    </row>
    <row r="52" spans="1:52" x14ac:dyDescent="0.2">
      <c r="A52" s="168" t="s">
        <v>166</v>
      </c>
      <c r="B52" s="169"/>
      <c r="C52" s="169"/>
      <c r="D52" s="169"/>
      <c r="E52" s="17"/>
      <c r="F52" s="17"/>
      <c r="G52" s="17"/>
      <c r="H52" s="17"/>
      <c r="I52" s="17"/>
      <c r="J52" s="17"/>
      <c r="K52" s="17"/>
      <c r="L52" s="3"/>
      <c r="M52" s="166">
        <f>M6</f>
        <v>34.870308942798836</v>
      </c>
      <c r="N52" s="167"/>
      <c r="O52" s="164">
        <f>-O6</f>
        <v>-7.0502355539940318</v>
      </c>
      <c r="P52" s="164"/>
      <c r="Q52" s="164"/>
      <c r="R52" s="164">
        <f>-Q6</f>
        <v>-1.6800950837080213</v>
      </c>
      <c r="S52" s="164"/>
      <c r="T52" s="165"/>
      <c r="U52" s="166">
        <f>U6</f>
        <v>35.163336749040838</v>
      </c>
      <c r="V52" s="167"/>
      <c r="W52" s="164">
        <f>-W6</f>
        <v>-7.0502355539940318</v>
      </c>
      <c r="X52" s="164"/>
      <c r="Y52" s="164"/>
      <c r="Z52" s="164">
        <f>-Y6</f>
        <v>-1.6800950837080213</v>
      </c>
      <c r="AA52" s="164"/>
      <c r="AB52" s="165"/>
      <c r="AC52" s="166">
        <f>AC6</f>
        <v>33.946000554582234</v>
      </c>
      <c r="AD52" s="167"/>
      <c r="AE52" s="164">
        <f>-AE6</f>
        <v>-7.0501111095518239</v>
      </c>
      <c r="AF52" s="164"/>
      <c r="AG52" s="164"/>
      <c r="AH52" s="164">
        <f>-AG6</f>
        <v>-0.27682221863004897</v>
      </c>
      <c r="AI52" s="164"/>
      <c r="AJ52" s="165"/>
      <c r="AK52" s="166">
        <f>AK6</f>
        <v>34.870308942798836</v>
      </c>
      <c r="AL52" s="167"/>
      <c r="AM52" s="164">
        <f>-AM6</f>
        <v>-7.0502355539940318</v>
      </c>
      <c r="AN52" s="164"/>
      <c r="AO52" s="164"/>
      <c r="AP52" s="164">
        <f>-AO6</f>
        <v>-1.6800950837080213</v>
      </c>
      <c r="AQ52" s="164"/>
      <c r="AR52" s="165"/>
      <c r="AS52" s="166">
        <f>AS6</f>
        <v>27.204766025276268</v>
      </c>
      <c r="AT52" s="167"/>
      <c r="AU52" s="164">
        <f>-AU6</f>
        <v>-5.648991014098562</v>
      </c>
      <c r="AV52" s="164"/>
      <c r="AW52" s="164"/>
      <c r="AX52" s="164">
        <f>-AW6</f>
        <v>-0.24736621556472771</v>
      </c>
      <c r="AY52" s="164"/>
      <c r="AZ52" s="165"/>
    </row>
    <row r="53" spans="1:52" x14ac:dyDescent="0.2">
      <c r="A53" s="168" t="s">
        <v>167</v>
      </c>
      <c r="B53" s="169"/>
      <c r="C53" s="169"/>
      <c r="D53" s="169"/>
      <c r="E53" s="17"/>
      <c r="F53" s="17"/>
      <c r="G53" s="17"/>
      <c r="H53" s="17"/>
      <c r="I53" s="17"/>
      <c r="J53" s="17"/>
      <c r="K53" s="17"/>
      <c r="L53" s="3"/>
      <c r="M53" s="166">
        <f>M12</f>
        <v>59.389127728605054</v>
      </c>
      <c r="N53" s="167"/>
      <c r="O53" s="164">
        <f>-O12</f>
        <v>-9.6470298761430975</v>
      </c>
      <c r="P53" s="164"/>
      <c r="Q53" s="164"/>
      <c r="R53" s="164">
        <f>-Q12</f>
        <v>-7.7009202981820106</v>
      </c>
      <c r="S53" s="164"/>
      <c r="T53" s="165"/>
      <c r="U53" s="166">
        <f>U12</f>
        <v>58.410143968122597</v>
      </c>
      <c r="V53" s="167"/>
      <c r="W53" s="164">
        <f>-W12</f>
        <v>-9.646332931952676</v>
      </c>
      <c r="X53" s="164"/>
      <c r="Y53" s="164"/>
      <c r="Z53" s="164">
        <f>-Y12</f>
        <v>-7.2034311500372663</v>
      </c>
      <c r="AA53" s="164"/>
      <c r="AB53" s="165"/>
      <c r="AC53" s="166">
        <f>AC12</f>
        <v>51.2395866929946</v>
      </c>
      <c r="AD53" s="167"/>
      <c r="AE53" s="164">
        <f>-AE12</f>
        <v>-8.6832542720027188</v>
      </c>
      <c r="AF53" s="164"/>
      <c r="AG53" s="164"/>
      <c r="AH53" s="164">
        <f>-AG12</f>
        <v>-6.1662378975193102</v>
      </c>
      <c r="AI53" s="164"/>
      <c r="AJ53" s="165"/>
      <c r="AK53" s="166">
        <f>AK12</f>
        <v>55.196919682386927</v>
      </c>
      <c r="AL53" s="167"/>
      <c r="AM53" s="164">
        <f>-AM12</f>
        <v>-9.6450820178287273</v>
      </c>
      <c r="AN53" s="164"/>
      <c r="AO53" s="164"/>
      <c r="AP53" s="164">
        <f>-AO12</f>
        <v>-6.2120713439293516</v>
      </c>
      <c r="AQ53" s="164"/>
      <c r="AR53" s="165"/>
      <c r="AS53" s="166">
        <f>AS12</f>
        <v>55.582802760760323</v>
      </c>
      <c r="AT53" s="167"/>
      <c r="AU53" s="164">
        <f>-AU12</f>
        <v>-8.2051060080601026</v>
      </c>
      <c r="AV53" s="164"/>
      <c r="AW53" s="164"/>
      <c r="AX53" s="164">
        <f>-AW12</f>
        <v>-8.1326740612748338</v>
      </c>
      <c r="AY53" s="164"/>
      <c r="AZ53" s="165"/>
    </row>
    <row r="54" spans="1:52" x14ac:dyDescent="0.2">
      <c r="A54" s="168" t="s">
        <v>168</v>
      </c>
      <c r="B54" s="169"/>
      <c r="C54" s="169"/>
      <c r="D54" s="169"/>
      <c r="E54" s="17"/>
      <c r="F54" s="17"/>
      <c r="G54" s="17"/>
      <c r="H54" s="17"/>
      <c r="I54" s="17"/>
      <c r="J54" s="17"/>
      <c r="K54" s="17"/>
      <c r="L54" s="3"/>
      <c r="M54" s="166">
        <f>M20</f>
        <v>0</v>
      </c>
      <c r="N54" s="167"/>
      <c r="O54" s="164">
        <f>-O20</f>
        <v>0</v>
      </c>
      <c r="P54" s="164"/>
      <c r="Q54" s="164"/>
      <c r="R54" s="164">
        <f>-Q20</f>
        <v>0</v>
      </c>
      <c r="S54" s="164"/>
      <c r="T54" s="165"/>
      <c r="U54" s="166">
        <f>U20</f>
        <v>0</v>
      </c>
      <c r="V54" s="167"/>
      <c r="W54" s="164">
        <f>-W20</f>
        <v>0</v>
      </c>
      <c r="X54" s="164"/>
      <c r="Y54" s="164"/>
      <c r="Z54" s="164">
        <f>-Y20</f>
        <v>0</v>
      </c>
      <c r="AA54" s="164"/>
      <c r="AB54" s="165"/>
      <c r="AC54" s="166">
        <f>AC20</f>
        <v>0</v>
      </c>
      <c r="AD54" s="167"/>
      <c r="AE54" s="164">
        <f>-AE20</f>
        <v>0</v>
      </c>
      <c r="AF54" s="164"/>
      <c r="AG54" s="164"/>
      <c r="AH54" s="164">
        <f>-AG20</f>
        <v>0</v>
      </c>
      <c r="AI54" s="164"/>
      <c r="AJ54" s="165"/>
      <c r="AK54" s="166">
        <f>AK20</f>
        <v>0</v>
      </c>
      <c r="AL54" s="167"/>
      <c r="AM54" s="164">
        <f>-AM20</f>
        <v>0</v>
      </c>
      <c r="AN54" s="164"/>
      <c r="AO54" s="164"/>
      <c r="AP54" s="164">
        <f>-AO20</f>
        <v>0</v>
      </c>
      <c r="AQ54" s="164"/>
      <c r="AR54" s="165"/>
      <c r="AS54" s="166">
        <f>AS20</f>
        <v>0</v>
      </c>
      <c r="AT54" s="167"/>
      <c r="AU54" s="164">
        <f>-AU20</f>
        <v>0</v>
      </c>
      <c r="AV54" s="164"/>
      <c r="AW54" s="164"/>
      <c r="AX54" s="164">
        <f>-AW20</f>
        <v>0</v>
      </c>
      <c r="AY54" s="164"/>
      <c r="AZ54" s="165"/>
    </row>
    <row r="55" spans="1:52" x14ac:dyDescent="0.2">
      <c r="A55" s="168" t="s">
        <v>169</v>
      </c>
      <c r="B55" s="169"/>
      <c r="C55" s="169"/>
      <c r="D55" s="169"/>
      <c r="E55" s="17"/>
      <c r="F55" s="17"/>
      <c r="G55" s="17"/>
      <c r="H55" s="17"/>
      <c r="I55" s="17"/>
      <c r="J55" s="17"/>
      <c r="K55" s="17"/>
      <c r="L55" s="3"/>
      <c r="M55" s="198">
        <f>IF(OR(M39=0,S6=0),0,ABS(1000*O55/(SQRT(3)*M39*S6)))</f>
        <v>83.784867553698533</v>
      </c>
      <c r="N55" s="199"/>
      <c r="O55" s="200">
        <v>16.940000534057617</v>
      </c>
      <c r="P55" s="200"/>
      <c r="Q55" s="200"/>
      <c r="R55" s="200">
        <v>2.6400001049041748</v>
      </c>
      <c r="S55" s="200"/>
      <c r="T55" s="209"/>
      <c r="U55" s="198">
        <f>IF(OR(U39=0,AA6=0),0,ABS(1000*W55/(SQRT(3)*U39*AA6)))</f>
        <v>66.93279653437196</v>
      </c>
      <c r="V55" s="199"/>
      <c r="W55" s="200">
        <v>13.420000076293945</v>
      </c>
      <c r="X55" s="200"/>
      <c r="Y55" s="200"/>
      <c r="Z55" s="200">
        <v>1.5399999618530273</v>
      </c>
      <c r="AA55" s="200"/>
      <c r="AB55" s="209"/>
      <c r="AC55" s="198">
        <f>IF(OR(AC39=0,AI6=0),0,ABS(1000*AE55/(SQRT(3)*AC39*AI6)))</f>
        <v>74.150376847667474</v>
      </c>
      <c r="AD55" s="199"/>
      <c r="AE55" s="200">
        <v>15.399999618530273</v>
      </c>
      <c r="AF55" s="200"/>
      <c r="AG55" s="200"/>
      <c r="AH55" s="200">
        <v>2.2000000476837158</v>
      </c>
      <c r="AI55" s="200"/>
      <c r="AJ55" s="209"/>
      <c r="AK55" s="198">
        <f>IF(OR(AK39=0,AQ6=0),0,ABS(1000*AM55/(SQRT(3)*AK39*AQ6)))</f>
        <v>76.168057124405891</v>
      </c>
      <c r="AL55" s="199"/>
      <c r="AM55" s="200">
        <v>15.399999618530273</v>
      </c>
      <c r="AN55" s="200"/>
      <c r="AO55" s="200"/>
      <c r="AP55" s="200">
        <v>2.8599998950958252</v>
      </c>
      <c r="AQ55" s="200"/>
      <c r="AR55" s="209"/>
      <c r="AS55" s="198">
        <f>IF(OR(AS39=0,AY6=0),0,ABS(1000*AU55/(SQRT(3)*AS39*AY6)))</f>
        <v>77.342754971038673</v>
      </c>
      <c r="AT55" s="199"/>
      <c r="AU55" s="200">
        <v>16.059999465942383</v>
      </c>
      <c r="AV55" s="200"/>
      <c r="AW55" s="200"/>
      <c r="AX55" s="200">
        <v>2.6400001049041748</v>
      </c>
      <c r="AY55" s="200"/>
      <c r="AZ55" s="209"/>
    </row>
    <row r="56" spans="1:52" ht="13.5" thickBot="1" x14ac:dyDescent="0.25">
      <c r="A56" s="171" t="s">
        <v>170</v>
      </c>
      <c r="B56" s="172"/>
      <c r="C56" s="172"/>
      <c r="D56" s="172"/>
      <c r="E56" s="173"/>
      <c r="F56" s="173"/>
      <c r="G56" s="173"/>
      <c r="H56" s="173"/>
      <c r="I56" s="173"/>
      <c r="J56" s="173"/>
      <c r="K56" s="173"/>
      <c r="L56" s="174"/>
      <c r="M56" s="84"/>
      <c r="N56" s="175"/>
      <c r="O56" s="82">
        <f>SUM(O52:Q55)</f>
        <v>0.24273510392048792</v>
      </c>
      <c r="P56" s="82"/>
      <c r="Q56" s="82"/>
      <c r="R56" s="82">
        <f>SUM(R52:T55)</f>
        <v>-6.7410152769858573</v>
      </c>
      <c r="S56" s="82"/>
      <c r="T56" s="176"/>
      <c r="U56" s="84"/>
      <c r="V56" s="175"/>
      <c r="W56" s="82">
        <f>SUM(W52:Y55)</f>
        <v>-3.2765684096527607</v>
      </c>
      <c r="X56" s="82"/>
      <c r="Y56" s="82"/>
      <c r="Z56" s="82">
        <f>SUM(Z52:AB55)</f>
        <v>-7.3435262718922605</v>
      </c>
      <c r="AA56" s="82"/>
      <c r="AB56" s="176"/>
      <c r="AC56" s="84"/>
      <c r="AD56" s="175"/>
      <c r="AE56" s="82">
        <f>SUM(AE52:AG55)</f>
        <v>-0.33336576302426835</v>
      </c>
      <c r="AF56" s="82"/>
      <c r="AG56" s="82"/>
      <c r="AH56" s="82">
        <f>SUM(AH52:AJ55)</f>
        <v>-4.2430600684656437</v>
      </c>
      <c r="AI56" s="82"/>
      <c r="AJ56" s="176"/>
      <c r="AK56" s="84"/>
      <c r="AL56" s="175"/>
      <c r="AM56" s="82">
        <f>SUM(AM52:AO55)</f>
        <v>-1.2953179532924857</v>
      </c>
      <c r="AN56" s="82"/>
      <c r="AO56" s="82"/>
      <c r="AP56" s="82">
        <f>SUM(AP52:AR55)</f>
        <v>-5.0321665325415479</v>
      </c>
      <c r="AQ56" s="82"/>
      <c r="AR56" s="176"/>
      <c r="AS56" s="84"/>
      <c r="AT56" s="175"/>
      <c r="AU56" s="82">
        <f>SUM(AU52:AW55)</f>
        <v>2.2059024437837174</v>
      </c>
      <c r="AV56" s="82"/>
      <c r="AW56" s="82"/>
      <c r="AX56" s="82">
        <f>SUM(AX52:AZ55)</f>
        <v>-5.7400401719353873</v>
      </c>
      <c r="AY56" s="82"/>
      <c r="AZ56" s="176"/>
    </row>
    <row r="57" spans="1:52" x14ac:dyDescent="0.2">
      <c r="A57" s="156" t="s">
        <v>171</v>
      </c>
      <c r="B57" s="157"/>
      <c r="C57" s="157"/>
      <c r="D57" s="157"/>
      <c r="E57" s="158"/>
      <c r="F57" s="158"/>
      <c r="G57" s="158"/>
      <c r="H57" s="158"/>
      <c r="I57" s="158"/>
      <c r="J57" s="158"/>
      <c r="K57" s="158"/>
      <c r="L57" s="159"/>
      <c r="M57" s="160"/>
      <c r="N57" s="161"/>
      <c r="O57" s="162"/>
      <c r="P57" s="162"/>
      <c r="Q57" s="162"/>
      <c r="R57" s="162"/>
      <c r="S57" s="162"/>
      <c r="T57" s="163"/>
      <c r="U57" s="160"/>
      <c r="V57" s="161"/>
      <c r="W57" s="162"/>
      <c r="X57" s="162"/>
      <c r="Y57" s="162"/>
      <c r="Z57" s="162"/>
      <c r="AA57" s="162"/>
      <c r="AB57" s="163"/>
      <c r="AC57" s="160"/>
      <c r="AD57" s="161"/>
      <c r="AE57" s="162"/>
      <c r="AF57" s="162"/>
      <c r="AG57" s="162"/>
      <c r="AH57" s="162"/>
      <c r="AI57" s="162"/>
      <c r="AJ57" s="163"/>
      <c r="AK57" s="160"/>
      <c r="AL57" s="161"/>
      <c r="AM57" s="162"/>
      <c r="AN57" s="162"/>
      <c r="AO57" s="162"/>
      <c r="AP57" s="162"/>
      <c r="AQ57" s="162"/>
      <c r="AR57" s="163"/>
      <c r="AS57" s="160"/>
      <c r="AT57" s="161"/>
      <c r="AU57" s="162"/>
      <c r="AV57" s="162"/>
      <c r="AW57" s="162"/>
      <c r="AX57" s="162"/>
      <c r="AY57" s="162"/>
      <c r="AZ57" s="163"/>
    </row>
    <row r="58" spans="1:52" x14ac:dyDescent="0.2">
      <c r="A58" s="168" t="s">
        <v>172</v>
      </c>
      <c r="B58" s="169"/>
      <c r="C58" s="169"/>
      <c r="D58" s="169"/>
      <c r="E58" s="17"/>
      <c r="F58" s="17"/>
      <c r="G58" s="17"/>
      <c r="H58" s="17"/>
      <c r="I58" s="17"/>
      <c r="J58" s="17"/>
      <c r="K58" s="17"/>
      <c r="L58" s="3"/>
      <c r="M58" s="166">
        <f>M9</f>
        <v>30.983975575148094</v>
      </c>
      <c r="N58" s="167"/>
      <c r="O58" s="164">
        <f>-O9</f>
        <v>-6.3485310551721268</v>
      </c>
      <c r="P58" s="164"/>
      <c r="Q58" s="164"/>
      <c r="R58" s="164">
        <f>-Q9</f>
        <v>-1.0809462128072846</v>
      </c>
      <c r="S58" s="164"/>
      <c r="T58" s="165"/>
      <c r="U58" s="166">
        <f>U9</f>
        <v>42.671102754975998</v>
      </c>
      <c r="V58" s="167"/>
      <c r="W58" s="164">
        <f>-W9</f>
        <v>-8.4505675194463716</v>
      </c>
      <c r="X58" s="164"/>
      <c r="Y58" s="164"/>
      <c r="Z58" s="164">
        <f>-Y9</f>
        <v>-1.8340248537913428</v>
      </c>
      <c r="AA58" s="164"/>
      <c r="AB58" s="165"/>
      <c r="AC58" s="166">
        <f>AC9</f>
        <v>46.075913259481581</v>
      </c>
      <c r="AD58" s="167"/>
      <c r="AE58" s="164">
        <f>-AE9</f>
        <v>-9.1513398881650794</v>
      </c>
      <c r="AF58" s="164"/>
      <c r="AG58" s="164"/>
      <c r="AH58" s="164">
        <f>-AG9</f>
        <v>-1.854130431556914</v>
      </c>
      <c r="AI58" s="164"/>
      <c r="AJ58" s="165"/>
      <c r="AK58" s="166">
        <f>AK9</f>
        <v>46.890290313163121</v>
      </c>
      <c r="AL58" s="167"/>
      <c r="AM58" s="164">
        <f>-AM9</f>
        <v>-9.1514942091317089</v>
      </c>
      <c r="AN58" s="164"/>
      <c r="AO58" s="164"/>
      <c r="AP58" s="164">
        <f>-AO9</f>
        <v>-2.5581514706539581</v>
      </c>
      <c r="AQ58" s="164"/>
      <c r="AR58" s="165"/>
      <c r="AS58" s="166">
        <f>AS9</f>
        <v>24.963340410054599</v>
      </c>
      <c r="AT58" s="167"/>
      <c r="AU58" s="164">
        <f>-AU9</f>
        <v>-4.947543305391199</v>
      </c>
      <c r="AV58" s="164"/>
      <c r="AW58" s="164"/>
      <c r="AX58" s="164">
        <f>-AW9</f>
        <v>-1.0552110989059342</v>
      </c>
      <c r="AY58" s="164"/>
      <c r="AZ58" s="165"/>
    </row>
    <row r="59" spans="1:52" x14ac:dyDescent="0.2">
      <c r="A59" s="168" t="s">
        <v>173</v>
      </c>
      <c r="B59" s="169"/>
      <c r="C59" s="169"/>
      <c r="D59" s="169"/>
      <c r="E59" s="17"/>
      <c r="F59" s="17"/>
      <c r="G59" s="17"/>
      <c r="H59" s="17"/>
      <c r="I59" s="17"/>
      <c r="J59" s="17"/>
      <c r="K59" s="17"/>
      <c r="L59" s="3"/>
      <c r="M59" s="166">
        <f>M16</f>
        <v>47.981427999514693</v>
      </c>
      <c r="N59" s="167"/>
      <c r="O59" s="164">
        <f>-O16</f>
        <v>-8.2023907691452695</v>
      </c>
      <c r="P59" s="164"/>
      <c r="Q59" s="164"/>
      <c r="R59" s="164">
        <f>-Q16</f>
        <v>-5.6724402835408778</v>
      </c>
      <c r="S59" s="164"/>
      <c r="T59" s="165"/>
      <c r="U59" s="166">
        <f>U16</f>
        <v>44.966887518776062</v>
      </c>
      <c r="V59" s="167"/>
      <c r="W59" s="164">
        <f>-W16</f>
        <v>-6.7606171097257901</v>
      </c>
      <c r="X59" s="164"/>
      <c r="Y59" s="164"/>
      <c r="Z59" s="164">
        <f>-Y16</f>
        <v>-6.1100238623968508</v>
      </c>
      <c r="AA59" s="164"/>
      <c r="AB59" s="165"/>
      <c r="AC59" s="166">
        <f>AC16</f>
        <v>46.64266264018088</v>
      </c>
      <c r="AD59" s="167"/>
      <c r="AE59" s="164">
        <f>-AE16</f>
        <v>-6.7612507098482419</v>
      </c>
      <c r="AF59" s="164"/>
      <c r="AG59" s="164"/>
      <c r="AH59" s="164">
        <f>-AG16</f>
        <v>-6.6051727447439585</v>
      </c>
      <c r="AI59" s="164"/>
      <c r="AJ59" s="165"/>
      <c r="AK59" s="166">
        <f>AK16</f>
        <v>43.180100798992356</v>
      </c>
      <c r="AL59" s="167"/>
      <c r="AM59" s="164">
        <f>-AM16</f>
        <v>-6.2799329219871582</v>
      </c>
      <c r="AN59" s="164"/>
      <c r="AO59" s="164"/>
      <c r="AP59" s="164">
        <f>-AO16</f>
        <v>-6.0936631605984202</v>
      </c>
      <c r="AQ59" s="164"/>
      <c r="AR59" s="165"/>
      <c r="AS59" s="166">
        <f>AS16</f>
        <v>46.723763959934438</v>
      </c>
      <c r="AT59" s="167"/>
      <c r="AU59" s="164">
        <f>-AU16</f>
        <v>-6.2812507503856949</v>
      </c>
      <c r="AV59" s="164"/>
      <c r="AW59" s="164"/>
      <c r="AX59" s="164">
        <f>-AW16</f>
        <v>-7.0851727043632895</v>
      </c>
      <c r="AY59" s="164"/>
      <c r="AZ59" s="165"/>
    </row>
    <row r="60" spans="1:52" x14ac:dyDescent="0.2">
      <c r="A60" s="168" t="s">
        <v>174</v>
      </c>
      <c r="B60" s="169"/>
      <c r="C60" s="169"/>
      <c r="D60" s="169"/>
      <c r="E60" s="17"/>
      <c r="F60" s="17"/>
      <c r="G60" s="17"/>
      <c r="H60" s="17"/>
      <c r="I60" s="17"/>
      <c r="J60" s="17"/>
      <c r="K60" s="17"/>
      <c r="L60" s="3"/>
      <c r="M60" s="198">
        <f>IF(OR(M40=0,S9=0),0,ABS(1000*O60/(SQRT(3)*M40*S9)))</f>
        <v>89.117844140172323</v>
      </c>
      <c r="N60" s="199"/>
      <c r="O60" s="200">
        <v>18.260000228881836</v>
      </c>
      <c r="P60" s="200"/>
      <c r="Q60" s="200"/>
      <c r="R60" s="200">
        <v>2.6400001049041748</v>
      </c>
      <c r="S60" s="200"/>
      <c r="T60" s="209"/>
      <c r="U60" s="198">
        <f>IF(OR(U40=0,AA9=0),0,ABS(1000*W60/(SQRT(3)*U40*AA9)))</f>
        <v>76.651343398195721</v>
      </c>
      <c r="V60" s="199"/>
      <c r="W60" s="200">
        <v>15.180000305175781</v>
      </c>
      <c r="X60" s="200"/>
      <c r="Y60" s="200"/>
      <c r="Z60" s="200">
        <v>1.9800000190734863</v>
      </c>
      <c r="AA60" s="200"/>
      <c r="AB60" s="209"/>
      <c r="AC60" s="198">
        <f>IF(OR(AC40=0,AI9=0),0,ABS(1000*AE60/(SQRT(3)*AC40*AI9)))</f>
        <v>85.290897809644406</v>
      </c>
      <c r="AD60" s="199"/>
      <c r="AE60" s="200">
        <v>16.940000534057617</v>
      </c>
      <c r="AF60" s="200"/>
      <c r="AG60" s="200"/>
      <c r="AH60" s="200">
        <v>2.4200000762939453</v>
      </c>
      <c r="AI60" s="200"/>
      <c r="AJ60" s="209"/>
      <c r="AK60" s="198">
        <f>IF(OR(AK40=0,AQ9=0),0,ABS(1000*AM60/(SQRT(3)*AK40*AQ9)))</f>
        <v>86.79692351818305</v>
      </c>
      <c r="AL60" s="199"/>
      <c r="AM60" s="200">
        <v>16.940000534057617</v>
      </c>
      <c r="AN60" s="200"/>
      <c r="AO60" s="200"/>
      <c r="AP60" s="200">
        <v>3.2999999523162842</v>
      </c>
      <c r="AQ60" s="200"/>
      <c r="AR60" s="209"/>
      <c r="AS60" s="198">
        <f>IF(OR(AS40=0,AY9=0),0,ABS(1000*AU60/(SQRT(3)*AS40*AY9)))</f>
        <v>86.582550406511785</v>
      </c>
      <c r="AT60" s="199"/>
      <c r="AU60" s="200">
        <v>17.159999847412109</v>
      </c>
      <c r="AV60" s="200"/>
      <c r="AW60" s="200"/>
      <c r="AX60" s="200">
        <v>2.6400001049041748</v>
      </c>
      <c r="AY60" s="200"/>
      <c r="AZ60" s="209"/>
    </row>
    <row r="61" spans="1:52" ht="13.5" thickBot="1" x14ac:dyDescent="0.25">
      <c r="A61" s="177" t="s">
        <v>175</v>
      </c>
      <c r="B61" s="178"/>
      <c r="C61" s="178"/>
      <c r="D61" s="178"/>
      <c r="E61" s="179"/>
      <c r="F61" s="179"/>
      <c r="G61" s="179"/>
      <c r="H61" s="179"/>
      <c r="I61" s="179"/>
      <c r="J61" s="179"/>
      <c r="K61" s="179"/>
      <c r="L61" s="180"/>
      <c r="M61" s="181"/>
      <c r="N61" s="182"/>
      <c r="O61" s="183">
        <f>SUM(O58:Q60)</f>
        <v>3.7090784045644405</v>
      </c>
      <c r="P61" s="183"/>
      <c r="Q61" s="183"/>
      <c r="R61" s="183">
        <f>SUM(R58:T60)</f>
        <v>-4.1133863914439877</v>
      </c>
      <c r="S61" s="183"/>
      <c r="T61" s="184"/>
      <c r="U61" s="181"/>
      <c r="V61" s="182"/>
      <c r="W61" s="183">
        <f>SUM(W58:Y60)</f>
        <v>-3.118432399638138E-2</v>
      </c>
      <c r="X61" s="183"/>
      <c r="Y61" s="183"/>
      <c r="Z61" s="183">
        <f>SUM(Z58:AB60)</f>
        <v>-5.9640486971147073</v>
      </c>
      <c r="AA61" s="183"/>
      <c r="AB61" s="184"/>
      <c r="AC61" s="181"/>
      <c r="AD61" s="182"/>
      <c r="AE61" s="183">
        <f>SUM(AE58:AG60)</f>
        <v>1.0274099360442968</v>
      </c>
      <c r="AF61" s="183"/>
      <c r="AG61" s="183"/>
      <c r="AH61" s="183">
        <f>SUM(AH58:AJ60)</f>
        <v>-6.0393031000069275</v>
      </c>
      <c r="AI61" s="183"/>
      <c r="AJ61" s="184"/>
      <c r="AK61" s="181"/>
      <c r="AL61" s="182"/>
      <c r="AM61" s="183">
        <f>SUM(AM58:AO60)</f>
        <v>1.508573402938751</v>
      </c>
      <c r="AN61" s="183"/>
      <c r="AO61" s="183"/>
      <c r="AP61" s="183">
        <f>SUM(AP58:AR60)</f>
        <v>-5.3518146789360941</v>
      </c>
      <c r="AQ61" s="183"/>
      <c r="AR61" s="184"/>
      <c r="AS61" s="181"/>
      <c r="AT61" s="182"/>
      <c r="AU61" s="183">
        <f>SUM(AU58:AW60)</f>
        <v>5.9312057916352146</v>
      </c>
      <c r="AV61" s="183"/>
      <c r="AW61" s="183"/>
      <c r="AX61" s="183">
        <f>SUM(AX58:AZ60)</f>
        <v>-5.5003836983650487</v>
      </c>
      <c r="AY61" s="183"/>
      <c r="AZ61" s="184"/>
    </row>
    <row r="62" spans="1:52" ht="13.5" thickBot="1" x14ac:dyDescent="0.25">
      <c r="A62" s="185" t="s">
        <v>176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7"/>
      <c r="M62" s="188"/>
      <c r="N62" s="189"/>
      <c r="O62" s="190">
        <f>SUM(O52:Q55)+SUM(O58:Q60)</f>
        <v>3.9518135084849284</v>
      </c>
      <c r="P62" s="190"/>
      <c r="Q62" s="190"/>
      <c r="R62" s="190">
        <f>SUM(R52:T55)+SUM(R58:T60)</f>
        <v>-10.854401668429844</v>
      </c>
      <c r="S62" s="190"/>
      <c r="T62" s="191"/>
      <c r="U62" s="188"/>
      <c r="V62" s="189"/>
      <c r="W62" s="190">
        <f>SUM(W52:Y55)+SUM(W58:Y60)</f>
        <v>-3.3077527336491421</v>
      </c>
      <c r="X62" s="190"/>
      <c r="Y62" s="190"/>
      <c r="Z62" s="190">
        <f>SUM(Z52:AB55)+SUM(Z58:AB60)</f>
        <v>-13.307574969006968</v>
      </c>
      <c r="AA62" s="190"/>
      <c r="AB62" s="191"/>
      <c r="AC62" s="188"/>
      <c r="AD62" s="189"/>
      <c r="AE62" s="190">
        <f>SUM(AE52:AG55)+SUM(AE58:AG60)</f>
        <v>0.69404417302002841</v>
      </c>
      <c r="AF62" s="190"/>
      <c r="AG62" s="190"/>
      <c r="AH62" s="190">
        <f>SUM(AH52:AJ55)+SUM(AH58:AJ60)</f>
        <v>-10.282363168472571</v>
      </c>
      <c r="AI62" s="190"/>
      <c r="AJ62" s="191"/>
      <c r="AK62" s="188"/>
      <c r="AL62" s="189"/>
      <c r="AM62" s="190">
        <f>SUM(AM52:AO55)+SUM(AM58:AO60)</f>
        <v>0.2132554496462653</v>
      </c>
      <c r="AN62" s="190"/>
      <c r="AO62" s="190"/>
      <c r="AP62" s="190">
        <f>SUM(AP52:AR55)+SUM(AP58:AR60)</f>
        <v>-10.383981211477643</v>
      </c>
      <c r="AQ62" s="190"/>
      <c r="AR62" s="191"/>
      <c r="AS62" s="188"/>
      <c r="AT62" s="189"/>
      <c r="AU62" s="190">
        <f>SUM(AU52:AW55)+SUM(AU58:AW60)</f>
        <v>8.1371082354189319</v>
      </c>
      <c r="AV62" s="190"/>
      <c r="AW62" s="190"/>
      <c r="AX62" s="190">
        <f>SUM(AX52:AZ55)+SUM(AX58:AZ60)</f>
        <v>-11.240423870300436</v>
      </c>
      <c r="AY62" s="190"/>
      <c r="AZ62" s="191"/>
    </row>
    <row r="63" spans="1:52" x14ac:dyDescent="0.2">
      <c r="A63" s="156" t="s">
        <v>83</v>
      </c>
      <c r="B63" s="157"/>
      <c r="C63" s="157"/>
      <c r="D63" s="157"/>
      <c r="E63" s="158"/>
      <c r="F63" s="158"/>
      <c r="G63" s="158"/>
      <c r="H63" s="158"/>
      <c r="I63" s="158"/>
      <c r="J63" s="158"/>
      <c r="K63" s="158"/>
      <c r="L63" s="159"/>
      <c r="M63" s="160"/>
      <c r="N63" s="161"/>
      <c r="O63" s="162"/>
      <c r="P63" s="162"/>
      <c r="Q63" s="162"/>
      <c r="R63" s="162"/>
      <c r="S63" s="162"/>
      <c r="T63" s="163"/>
      <c r="U63" s="160"/>
      <c r="V63" s="161"/>
      <c r="W63" s="162"/>
      <c r="X63" s="162"/>
      <c r="Y63" s="162"/>
      <c r="Z63" s="162"/>
      <c r="AA63" s="162"/>
      <c r="AB63" s="163"/>
      <c r="AC63" s="160"/>
      <c r="AD63" s="161"/>
      <c r="AE63" s="162"/>
      <c r="AF63" s="162"/>
      <c r="AG63" s="162"/>
      <c r="AH63" s="162"/>
      <c r="AI63" s="162"/>
      <c r="AJ63" s="163"/>
      <c r="AK63" s="160"/>
      <c r="AL63" s="161"/>
      <c r="AM63" s="162"/>
      <c r="AN63" s="162"/>
      <c r="AO63" s="162"/>
      <c r="AP63" s="162"/>
      <c r="AQ63" s="162"/>
      <c r="AR63" s="163"/>
      <c r="AS63" s="160"/>
      <c r="AT63" s="161"/>
      <c r="AU63" s="162"/>
      <c r="AV63" s="162"/>
      <c r="AW63" s="162"/>
      <c r="AX63" s="162"/>
      <c r="AY63" s="162"/>
      <c r="AZ63" s="163"/>
    </row>
    <row r="64" spans="1:52" x14ac:dyDescent="0.2">
      <c r="A64" s="168" t="s">
        <v>84</v>
      </c>
      <c r="B64" s="169"/>
      <c r="C64" s="169"/>
      <c r="D64" s="169"/>
      <c r="E64" s="17"/>
      <c r="F64" s="17"/>
      <c r="G64" s="17"/>
      <c r="H64" s="17"/>
      <c r="I64" s="17"/>
      <c r="J64" s="17"/>
      <c r="K64" s="17"/>
      <c r="L64" s="3"/>
      <c r="M64" s="166">
        <f>M7</f>
        <v>121.22024710549321</v>
      </c>
      <c r="N64" s="167"/>
      <c r="O64" s="164">
        <f>O7</f>
        <v>7</v>
      </c>
      <c r="P64" s="164"/>
      <c r="Q64" s="164"/>
      <c r="R64" s="164">
        <f>Q7</f>
        <v>1.3999999761581421</v>
      </c>
      <c r="S64" s="164"/>
      <c r="T64" s="165"/>
      <c r="U64" s="166">
        <f>U7</f>
        <v>117.75681147390772</v>
      </c>
      <c r="V64" s="167"/>
      <c r="W64" s="164">
        <f>W7</f>
        <v>7</v>
      </c>
      <c r="X64" s="164"/>
      <c r="Y64" s="164"/>
      <c r="Z64" s="164">
        <f>Y7</f>
        <v>1.3999999761581421</v>
      </c>
      <c r="AA64" s="164"/>
      <c r="AB64" s="165"/>
      <c r="AC64" s="166">
        <f>AC7</f>
        <v>115.47005383792516</v>
      </c>
      <c r="AD64" s="167"/>
      <c r="AE64" s="164">
        <f>AE7</f>
        <v>7</v>
      </c>
      <c r="AF64" s="164"/>
      <c r="AG64" s="164"/>
      <c r="AH64" s="164">
        <f>AG7</f>
        <v>0</v>
      </c>
      <c r="AI64" s="164"/>
      <c r="AJ64" s="165"/>
      <c r="AK64" s="166">
        <f>AK7</f>
        <v>117.75681147390772</v>
      </c>
      <c r="AL64" s="167"/>
      <c r="AM64" s="164">
        <f>AM7</f>
        <v>7</v>
      </c>
      <c r="AN64" s="164"/>
      <c r="AO64" s="164"/>
      <c r="AP64" s="164">
        <f>AO7</f>
        <v>1.3999999761581421</v>
      </c>
      <c r="AQ64" s="164"/>
      <c r="AR64" s="165"/>
      <c r="AS64" s="166">
        <f>AS7</f>
        <v>92.376041497185483</v>
      </c>
      <c r="AT64" s="167"/>
      <c r="AU64" s="164">
        <f>AU7</f>
        <v>5.5999999046325684</v>
      </c>
      <c r="AV64" s="164"/>
      <c r="AW64" s="164"/>
      <c r="AX64" s="164">
        <f>AW7</f>
        <v>0</v>
      </c>
      <c r="AY64" s="164"/>
      <c r="AZ64" s="165"/>
    </row>
    <row r="65" spans="1:52" x14ac:dyDescent="0.2">
      <c r="A65" s="168" t="s">
        <v>177</v>
      </c>
      <c r="B65" s="169"/>
      <c r="C65" s="169"/>
      <c r="D65" s="169"/>
      <c r="E65" s="17">
        <v>48.8</v>
      </c>
      <c r="F65" s="17">
        <v>0.5</v>
      </c>
      <c r="G65" s="17"/>
      <c r="H65" s="17"/>
      <c r="I65" s="17"/>
      <c r="J65" s="17"/>
      <c r="K65" s="17"/>
      <c r="L65" s="3"/>
      <c r="M65" s="198">
        <f>IF(OR(M41=0,S7=0),0,ABS(1000*O65/(SQRT(3)*M41*S7)))</f>
        <v>101.30549057238167</v>
      </c>
      <c r="N65" s="199"/>
      <c r="O65" s="200">
        <v>-5.8499999046325684</v>
      </c>
      <c r="P65" s="200"/>
      <c r="Q65" s="200"/>
      <c r="R65" s="48">
        <f>-ABS(O65)*TAN(ACOS(S7))</f>
        <v>-1.1699999610015321</v>
      </c>
      <c r="S65" s="48"/>
      <c r="T65" s="170"/>
      <c r="U65" s="198">
        <f>IF(OR(U41=0,AA7=0),0,ABS(1000*W65/(SQRT(3)*U41*AA7)))</f>
        <v>93.700780017708908</v>
      </c>
      <c r="V65" s="199"/>
      <c r="W65" s="200">
        <v>-5.570000171661377</v>
      </c>
      <c r="X65" s="200"/>
      <c r="Y65" s="200"/>
      <c r="Z65" s="48">
        <f>-ABS(W65)*TAN(ACOS(AA7))</f>
        <v>-1.1140000153609673</v>
      </c>
      <c r="AA65" s="48"/>
      <c r="AB65" s="170"/>
      <c r="AC65" s="198">
        <f>IF(OR(AC41=0,AI7=0),0,ABS(1000*AE65/(SQRT(3)*AC41*AI7)))</f>
        <v>124.37774307616039</v>
      </c>
      <c r="AD65" s="199"/>
      <c r="AE65" s="200">
        <v>-7.5399999618530273</v>
      </c>
      <c r="AF65" s="200"/>
      <c r="AG65" s="200"/>
      <c r="AH65" s="48">
        <f>-ABS(AE65)*TAN(ACOS(AI7))</f>
        <v>0</v>
      </c>
      <c r="AI65" s="48"/>
      <c r="AJ65" s="170"/>
      <c r="AK65" s="198">
        <f>IF(OR(AK41=0,AQ7=0),0,ABS(1000*AM65/(SQRT(3)*AK41*AQ7)))</f>
        <v>112.8783156402838</v>
      </c>
      <c r="AL65" s="199"/>
      <c r="AM65" s="200">
        <v>-6.7100000381469727</v>
      </c>
      <c r="AN65" s="200"/>
      <c r="AO65" s="200"/>
      <c r="AP65" s="48">
        <f>-ABS(AM65)*TAN(ACOS(AQ7))</f>
        <v>-1.3419999847752697</v>
      </c>
      <c r="AQ65" s="48"/>
      <c r="AR65" s="170"/>
      <c r="AS65" s="198">
        <f>IF(OR(AS41=0,AY7=0),0,ABS(1000*AU65/(SQRT(3)*AS41*AY7)))</f>
        <v>71.591435896561023</v>
      </c>
      <c r="AT65" s="199"/>
      <c r="AU65" s="200">
        <v>-4.3400001525878906</v>
      </c>
      <c r="AV65" s="200"/>
      <c r="AW65" s="200"/>
      <c r="AX65" s="48">
        <f>-ABS(AU65)*TAN(ACOS(AY7))</f>
        <v>0</v>
      </c>
      <c r="AY65" s="48"/>
      <c r="AZ65" s="170"/>
    </row>
    <row r="66" spans="1:52" x14ac:dyDescent="0.2">
      <c r="A66" s="168" t="s">
        <v>178</v>
      </c>
      <c r="B66" s="169"/>
      <c r="C66" s="169"/>
      <c r="D66" s="169"/>
      <c r="E66" s="17">
        <v>48.8</v>
      </c>
      <c r="F66" s="17">
        <v>0.5</v>
      </c>
      <c r="G66" s="17"/>
      <c r="H66" s="17"/>
      <c r="I66" s="17"/>
      <c r="J66" s="17"/>
      <c r="K66" s="17"/>
      <c r="L66" s="3"/>
      <c r="M66" s="198">
        <f>IF(OR(M41=0,S7=0),0,ABS(1000*O66/(SQRT(3)*M41*S7)))</f>
        <v>85.027342113032844</v>
      </c>
      <c r="N66" s="199"/>
      <c r="O66" s="200">
        <v>-4.9099998474121094</v>
      </c>
      <c r="P66" s="200"/>
      <c r="Q66" s="200"/>
      <c r="R66" s="48">
        <f>-ABS(O66)*TAN(ACOS(S7))</f>
        <v>-0.98199995275906149</v>
      </c>
      <c r="S66" s="48"/>
      <c r="T66" s="170"/>
      <c r="U66" s="198">
        <f>IF(OR(U41=0,AA7=0),0,ABS(1000*W66/(SQRT(3)*U41*AA7)))</f>
        <v>0</v>
      </c>
      <c r="V66" s="199"/>
      <c r="W66" s="200">
        <v>0</v>
      </c>
      <c r="X66" s="200"/>
      <c r="Y66" s="200"/>
      <c r="Z66" s="48">
        <f>-ABS(W66)*TAN(ACOS(AA7))</f>
        <v>0</v>
      </c>
      <c r="AA66" s="48"/>
      <c r="AB66" s="170"/>
      <c r="AC66" s="198">
        <f>IF(OR(AC41=0,AI7=0),0,ABS(1000*AE66/(SQRT(3)*AC41*AI7)))</f>
        <v>0</v>
      </c>
      <c r="AD66" s="199"/>
      <c r="AE66" s="200">
        <v>0</v>
      </c>
      <c r="AF66" s="200"/>
      <c r="AG66" s="200"/>
      <c r="AH66" s="48">
        <f>-ABS(AE66)*TAN(ACOS(AI7))</f>
        <v>0</v>
      </c>
      <c r="AI66" s="48"/>
      <c r="AJ66" s="170"/>
      <c r="AK66" s="198">
        <f>IF(OR(AK41=0,AQ7=0),0,ABS(1000*AM66/(SQRT(3)*AK41*AQ7)))</f>
        <v>0</v>
      </c>
      <c r="AL66" s="199"/>
      <c r="AM66" s="200">
        <v>0</v>
      </c>
      <c r="AN66" s="200"/>
      <c r="AO66" s="200"/>
      <c r="AP66" s="48">
        <f>-ABS(AM66)*TAN(ACOS(AQ7))</f>
        <v>0</v>
      </c>
      <c r="AQ66" s="48"/>
      <c r="AR66" s="170"/>
      <c r="AS66" s="198">
        <f>IF(OR(AS41=0,AY7=0),0,ABS(1000*AU66/(SQRT(3)*AS41*AY7)))</f>
        <v>73.076045525751425</v>
      </c>
      <c r="AT66" s="199"/>
      <c r="AU66" s="200">
        <v>-4.429999828338623</v>
      </c>
      <c r="AV66" s="200"/>
      <c r="AW66" s="200"/>
      <c r="AX66" s="48">
        <f>-ABS(AU66)*TAN(ACOS(AY7))</f>
        <v>0</v>
      </c>
      <c r="AY66" s="48"/>
      <c r="AZ66" s="170"/>
    </row>
    <row r="67" spans="1:52" ht="13.5" thickBot="1" x14ac:dyDescent="0.25">
      <c r="A67" s="171" t="s">
        <v>86</v>
      </c>
      <c r="B67" s="172"/>
      <c r="C67" s="172"/>
      <c r="D67" s="172"/>
      <c r="E67" s="173"/>
      <c r="F67" s="173"/>
      <c r="G67" s="173"/>
      <c r="H67" s="173"/>
      <c r="I67" s="173"/>
      <c r="J67" s="173"/>
      <c r="K67" s="173"/>
      <c r="L67" s="174"/>
      <c r="M67" s="84"/>
      <c r="N67" s="175"/>
      <c r="O67" s="82">
        <f>SUM(O64:Q66)</f>
        <v>-3.7599997520446777</v>
      </c>
      <c r="P67" s="82"/>
      <c r="Q67" s="82"/>
      <c r="R67" s="82">
        <f>SUM(R64:T66)</f>
        <v>-0.75199993760245154</v>
      </c>
      <c r="S67" s="82"/>
      <c r="T67" s="176"/>
      <c r="U67" s="84"/>
      <c r="V67" s="175"/>
      <c r="W67" s="82">
        <f>SUM(W64:Y66)</f>
        <v>1.429999828338623</v>
      </c>
      <c r="X67" s="82"/>
      <c r="Y67" s="82"/>
      <c r="Z67" s="82">
        <f>SUM(Z64:AB66)</f>
        <v>0.28599996079717482</v>
      </c>
      <c r="AA67" s="82"/>
      <c r="AB67" s="176"/>
      <c r="AC67" s="84"/>
      <c r="AD67" s="175"/>
      <c r="AE67" s="82">
        <f>SUM(AE64:AG66)</f>
        <v>-0.53999996185302734</v>
      </c>
      <c r="AF67" s="82"/>
      <c r="AG67" s="82"/>
      <c r="AH67" s="82">
        <f>SUM(AH64:AJ66)</f>
        <v>0</v>
      </c>
      <c r="AI67" s="82"/>
      <c r="AJ67" s="176"/>
      <c r="AK67" s="84"/>
      <c r="AL67" s="175"/>
      <c r="AM67" s="82">
        <f>SUM(AM64:AO66)</f>
        <v>0.28999996185302734</v>
      </c>
      <c r="AN67" s="82"/>
      <c r="AO67" s="82"/>
      <c r="AP67" s="82">
        <f>SUM(AP64:AR66)</f>
        <v>5.7999991382872373E-2</v>
      </c>
      <c r="AQ67" s="82"/>
      <c r="AR67" s="176"/>
      <c r="AS67" s="84"/>
      <c r="AT67" s="175"/>
      <c r="AU67" s="82">
        <f>SUM(AU64:AW66)</f>
        <v>-3.1700000762939453</v>
      </c>
      <c r="AV67" s="82"/>
      <c r="AW67" s="82"/>
      <c r="AX67" s="82">
        <f>SUM(AX64:AZ66)</f>
        <v>0</v>
      </c>
      <c r="AY67" s="82"/>
      <c r="AZ67" s="176"/>
    </row>
    <row r="68" spans="1:52" x14ac:dyDescent="0.2">
      <c r="A68" s="156" t="s">
        <v>87</v>
      </c>
      <c r="B68" s="157"/>
      <c r="C68" s="157"/>
      <c r="D68" s="157"/>
      <c r="E68" s="158"/>
      <c r="F68" s="158"/>
      <c r="G68" s="158"/>
      <c r="H68" s="158"/>
      <c r="I68" s="158"/>
      <c r="J68" s="158"/>
      <c r="K68" s="158"/>
      <c r="L68" s="159"/>
      <c r="M68" s="160"/>
      <c r="N68" s="161"/>
      <c r="O68" s="162"/>
      <c r="P68" s="162"/>
      <c r="Q68" s="162"/>
      <c r="R68" s="162"/>
      <c r="S68" s="162"/>
      <c r="T68" s="163"/>
      <c r="U68" s="160"/>
      <c r="V68" s="161"/>
      <c r="W68" s="162"/>
      <c r="X68" s="162"/>
      <c r="Y68" s="162"/>
      <c r="Z68" s="162"/>
      <c r="AA68" s="162"/>
      <c r="AB68" s="163"/>
      <c r="AC68" s="160"/>
      <c r="AD68" s="161"/>
      <c r="AE68" s="162"/>
      <c r="AF68" s="162"/>
      <c r="AG68" s="162"/>
      <c r="AH68" s="162"/>
      <c r="AI68" s="162"/>
      <c r="AJ68" s="163"/>
      <c r="AK68" s="160"/>
      <c r="AL68" s="161"/>
      <c r="AM68" s="162"/>
      <c r="AN68" s="162"/>
      <c r="AO68" s="162"/>
      <c r="AP68" s="162"/>
      <c r="AQ68" s="162"/>
      <c r="AR68" s="163"/>
      <c r="AS68" s="160"/>
      <c r="AT68" s="161"/>
      <c r="AU68" s="162"/>
      <c r="AV68" s="162"/>
      <c r="AW68" s="162"/>
      <c r="AX68" s="162"/>
      <c r="AY68" s="162"/>
      <c r="AZ68" s="163"/>
    </row>
    <row r="69" spans="1:52" x14ac:dyDescent="0.2">
      <c r="A69" s="168" t="s">
        <v>88</v>
      </c>
      <c r="B69" s="169"/>
      <c r="C69" s="169"/>
      <c r="D69" s="169"/>
      <c r="E69" s="17"/>
      <c r="F69" s="17"/>
      <c r="G69" s="17"/>
      <c r="H69" s="17"/>
      <c r="I69" s="17"/>
      <c r="J69" s="17"/>
      <c r="K69" s="17"/>
      <c r="L69" s="3"/>
      <c r="M69" s="166">
        <f>M10</f>
        <v>107.63795416678846</v>
      </c>
      <c r="N69" s="167"/>
      <c r="O69" s="164">
        <f>O10</f>
        <v>6.3000001907348633</v>
      </c>
      <c r="P69" s="164"/>
      <c r="Q69" s="164"/>
      <c r="R69" s="164">
        <f>Q10</f>
        <v>0.69999998807907104</v>
      </c>
      <c r="S69" s="164"/>
      <c r="T69" s="165"/>
      <c r="U69" s="166">
        <f>U10</f>
        <v>140.47537709971289</v>
      </c>
      <c r="V69" s="167"/>
      <c r="W69" s="164">
        <f>W10</f>
        <v>8.3999996185302734</v>
      </c>
      <c r="X69" s="164"/>
      <c r="Y69" s="164"/>
      <c r="Z69" s="164">
        <f>Y10</f>
        <v>1.3999999761581421</v>
      </c>
      <c r="AA69" s="164"/>
      <c r="AB69" s="165"/>
      <c r="AC69" s="166">
        <f>AC10</f>
        <v>151.87714949157063</v>
      </c>
      <c r="AD69" s="167"/>
      <c r="AE69" s="164">
        <f>AE10</f>
        <v>9.1000003814697266</v>
      </c>
      <c r="AF69" s="164"/>
      <c r="AG69" s="164"/>
      <c r="AH69" s="164">
        <f>AG10</f>
        <v>1.3999999761581421</v>
      </c>
      <c r="AI69" s="164"/>
      <c r="AJ69" s="165"/>
      <c r="AK69" s="166">
        <f>AK10</f>
        <v>154.05627255495128</v>
      </c>
      <c r="AL69" s="167"/>
      <c r="AM69" s="164">
        <f>AM10</f>
        <v>9.1000003814697266</v>
      </c>
      <c r="AN69" s="164"/>
      <c r="AO69" s="164"/>
      <c r="AP69" s="164">
        <f>AO10</f>
        <v>2.0999999046325684</v>
      </c>
      <c r="AQ69" s="164"/>
      <c r="AR69" s="165"/>
      <c r="AS69" s="166">
        <f>AS10</f>
        <v>81.64965962230653</v>
      </c>
      <c r="AT69" s="167"/>
      <c r="AU69" s="164">
        <f>AU10</f>
        <v>4.9000000953674316</v>
      </c>
      <c r="AV69" s="164"/>
      <c r="AW69" s="164"/>
      <c r="AX69" s="164">
        <f>AW10</f>
        <v>0.69999998807907104</v>
      </c>
      <c r="AY69" s="164"/>
      <c r="AZ69" s="165"/>
    </row>
    <row r="70" spans="1:52" x14ac:dyDescent="0.2">
      <c r="A70" s="168" t="s">
        <v>179</v>
      </c>
      <c r="B70" s="169"/>
      <c r="C70" s="169"/>
      <c r="D70" s="169"/>
      <c r="E70" s="17">
        <v>48.8</v>
      </c>
      <c r="F70" s="17">
        <v>0.5</v>
      </c>
      <c r="G70" s="17"/>
      <c r="H70" s="17"/>
      <c r="I70" s="17"/>
      <c r="J70" s="17"/>
      <c r="K70" s="17"/>
      <c r="L70" s="3"/>
      <c r="M70" s="198">
        <f>IF(OR(M42=0,S10=0),0,ABS(1000*O70/(SQRT(3)*M42*S10)))</f>
        <v>111.56759397026038</v>
      </c>
      <c r="N70" s="199"/>
      <c r="O70" s="200">
        <v>-6.5300002098083496</v>
      </c>
      <c r="P70" s="200"/>
      <c r="Q70" s="200"/>
      <c r="R70" s="48">
        <f>-ABS(O70)*TAN(ACOS(S10))</f>
        <v>-0.72555554454498838</v>
      </c>
      <c r="S70" s="48"/>
      <c r="T70" s="170"/>
      <c r="U70" s="198">
        <f>IF(OR(U42=0,AA10=0),0,ABS(1000*W70/(SQRT(3)*U42*AA10)))</f>
        <v>54.852292118156477</v>
      </c>
      <c r="V70" s="199"/>
      <c r="W70" s="200">
        <v>-3.2799999713897705</v>
      </c>
      <c r="X70" s="200"/>
      <c r="Y70" s="200"/>
      <c r="Z70" s="48">
        <f>-ABS(W70)*TAN(ACOS(AA10))</f>
        <v>-0.54666667741442443</v>
      </c>
      <c r="AA70" s="48"/>
      <c r="AB70" s="170"/>
      <c r="AC70" s="198">
        <f>IF(OR(AC42=0,AI10=0),0,ABS(1000*AE70/(SQRT(3)*AC42*AI10)))</f>
        <v>84.95106392092849</v>
      </c>
      <c r="AD70" s="199"/>
      <c r="AE70" s="200">
        <v>-5.0900001525878906</v>
      </c>
      <c r="AF70" s="200"/>
      <c r="AG70" s="200"/>
      <c r="AH70" s="48">
        <f>-ABS(AE70)*TAN(ACOS(AI10))</f>
        <v>-0.78307690038987543</v>
      </c>
      <c r="AI70" s="48"/>
      <c r="AJ70" s="170"/>
      <c r="AK70" s="198">
        <f>IF(OR(AK42=0,AQ10=0),0,ABS(1000*AM70/(SQRT(3)*AK42*AQ10)))</f>
        <v>86.169936037428755</v>
      </c>
      <c r="AL70" s="199"/>
      <c r="AM70" s="200">
        <v>-5.0900001525878906</v>
      </c>
      <c r="AN70" s="200"/>
      <c r="AO70" s="200"/>
      <c r="AP70" s="48">
        <f>-ABS(AM70)*TAN(ACOS(AQ10))</f>
        <v>-1.1746153172455103</v>
      </c>
      <c r="AQ70" s="48"/>
      <c r="AR70" s="170"/>
      <c r="AS70" s="198">
        <f>IF(OR(AS42=0,AY10=0),0,ABS(1000*AU70/(SQRT(3)*AS42*AY10)))</f>
        <v>71.818371724689086</v>
      </c>
      <c r="AT70" s="199"/>
      <c r="AU70" s="200">
        <v>-4.309999942779541</v>
      </c>
      <c r="AV70" s="200"/>
      <c r="AW70" s="200"/>
      <c r="AX70" s="48">
        <f>-ABS(AU70)*TAN(ACOS(AY10))</f>
        <v>-0.61571425507089406</v>
      </c>
      <c r="AY70" s="48"/>
      <c r="AZ70" s="170"/>
    </row>
    <row r="71" spans="1:52" x14ac:dyDescent="0.2">
      <c r="A71" s="168" t="s">
        <v>180</v>
      </c>
      <c r="B71" s="169"/>
      <c r="C71" s="169"/>
      <c r="D71" s="169"/>
      <c r="E71" s="17">
        <v>48.8</v>
      </c>
      <c r="F71" s="17">
        <v>0.5</v>
      </c>
      <c r="G71" s="17"/>
      <c r="H71" s="17"/>
      <c r="I71" s="17"/>
      <c r="J71" s="17"/>
      <c r="K71" s="17"/>
      <c r="L71" s="3"/>
      <c r="M71" s="198">
        <f>IF(OR(M42=0,S10=0),0,ABS(1000*O71/(SQRT(3)*M42*S10)))</f>
        <v>0</v>
      </c>
      <c r="N71" s="199"/>
      <c r="O71" s="200">
        <v>0</v>
      </c>
      <c r="P71" s="200"/>
      <c r="Q71" s="200"/>
      <c r="R71" s="48">
        <f>-ABS(O71)*TAN(ACOS(S10))</f>
        <v>0</v>
      </c>
      <c r="S71" s="48"/>
      <c r="T71" s="170"/>
      <c r="U71" s="198">
        <f>IF(OR(U42=0,AA10=0),0,ABS(1000*W71/(SQRT(3)*U42*AA10)))</f>
        <v>56.190151637312333</v>
      </c>
      <c r="V71" s="199"/>
      <c r="W71" s="200">
        <v>-3.3599998950958252</v>
      </c>
      <c r="X71" s="200"/>
      <c r="Y71" s="200"/>
      <c r="Z71" s="48">
        <f>-ABS(W71)*TAN(ACOS(AA10))</f>
        <v>-0.55999999841054204</v>
      </c>
      <c r="AA71" s="48"/>
      <c r="AB71" s="170"/>
      <c r="AC71" s="198">
        <f>IF(OR(AC42=0,AI10=0),0,ABS(1000*AE71/(SQRT(3)*AC42*AI10)))</f>
        <v>58.581183617588074</v>
      </c>
      <c r="AD71" s="199"/>
      <c r="AE71" s="200">
        <v>-3.5099999904632568</v>
      </c>
      <c r="AF71" s="200"/>
      <c r="AG71" s="200"/>
      <c r="AH71" s="48">
        <f>-ABS(AE71)*TAN(ACOS(AI10))</f>
        <v>-0.53999996670000072</v>
      </c>
      <c r="AI71" s="48"/>
      <c r="AJ71" s="170"/>
      <c r="AK71" s="198">
        <f>IF(OR(AK42=0,AQ10=0),0,ABS(1000*AM71/(SQRT(3)*AK42*AQ10)))</f>
        <v>79.059645541354058</v>
      </c>
      <c r="AL71" s="199"/>
      <c r="AM71" s="200">
        <v>-4.6700000762939453</v>
      </c>
      <c r="AN71" s="200"/>
      <c r="AO71" s="200"/>
      <c r="AP71" s="48">
        <f>-ABS(AM71)*TAN(ACOS(AQ10))</f>
        <v>-1.0776922311807045</v>
      </c>
      <c r="AQ71" s="48"/>
      <c r="AR71" s="170"/>
      <c r="AS71" s="198">
        <f>IF(OR(AS42=0,AY10=0),0,ABS(1000*AU71/(SQRT(3)*AS42*AY10)))</f>
        <v>60.487401633572766</v>
      </c>
      <c r="AT71" s="199"/>
      <c r="AU71" s="200">
        <v>-3.630000114440918</v>
      </c>
      <c r="AV71" s="200"/>
      <c r="AW71" s="200"/>
      <c r="AX71" s="48">
        <f>-ABS(AU71)*TAN(ACOS(AY10))</f>
        <v>-0.5185714259960893</v>
      </c>
      <c r="AY71" s="48"/>
      <c r="AZ71" s="170"/>
    </row>
    <row r="72" spans="1:52" ht="13.5" thickBot="1" x14ac:dyDescent="0.25">
      <c r="A72" s="171" t="s">
        <v>90</v>
      </c>
      <c r="B72" s="172"/>
      <c r="C72" s="172"/>
      <c r="D72" s="172"/>
      <c r="E72" s="173"/>
      <c r="F72" s="173"/>
      <c r="G72" s="173"/>
      <c r="H72" s="173"/>
      <c r="I72" s="173"/>
      <c r="J72" s="173"/>
      <c r="K72" s="173"/>
      <c r="L72" s="174"/>
      <c r="M72" s="84"/>
      <c r="N72" s="175"/>
      <c r="O72" s="82">
        <f>SUM(O69:Q71)</f>
        <v>-0.23000001907348633</v>
      </c>
      <c r="P72" s="82"/>
      <c r="Q72" s="82"/>
      <c r="R72" s="82">
        <f>SUM(R69:T71)</f>
        <v>-2.555555646591734E-2</v>
      </c>
      <c r="S72" s="82"/>
      <c r="T72" s="176"/>
      <c r="U72" s="84"/>
      <c r="V72" s="175"/>
      <c r="W72" s="82">
        <f>SUM(W69:Y71)</f>
        <v>1.7599997520446777</v>
      </c>
      <c r="X72" s="82"/>
      <c r="Y72" s="82"/>
      <c r="Z72" s="82">
        <f>SUM(Z69:AB71)</f>
        <v>0.29333330033317562</v>
      </c>
      <c r="AA72" s="82"/>
      <c r="AB72" s="176"/>
      <c r="AC72" s="84"/>
      <c r="AD72" s="175"/>
      <c r="AE72" s="82">
        <f>SUM(AE69:AG71)</f>
        <v>0.5000002384185791</v>
      </c>
      <c r="AF72" s="82"/>
      <c r="AG72" s="82"/>
      <c r="AH72" s="82">
        <f>SUM(AH69:AJ71)</f>
        <v>7.6923109068265938E-2</v>
      </c>
      <c r="AI72" s="82"/>
      <c r="AJ72" s="176"/>
      <c r="AK72" s="84"/>
      <c r="AL72" s="175"/>
      <c r="AM72" s="82">
        <f>SUM(AM69:AO71)</f>
        <v>-0.65999984741210938</v>
      </c>
      <c r="AN72" s="82"/>
      <c r="AO72" s="82"/>
      <c r="AP72" s="82">
        <f>SUM(AP69:AR71)</f>
        <v>-0.15230764379364636</v>
      </c>
      <c r="AQ72" s="82"/>
      <c r="AR72" s="176"/>
      <c r="AS72" s="84"/>
      <c r="AT72" s="175"/>
      <c r="AU72" s="82">
        <f>SUM(AU69:AW71)</f>
        <v>-3.0399999618530273</v>
      </c>
      <c r="AV72" s="82"/>
      <c r="AW72" s="82"/>
      <c r="AX72" s="82">
        <f>SUM(AX69:AZ71)</f>
        <v>-0.43428569298791231</v>
      </c>
      <c r="AY72" s="82"/>
      <c r="AZ72" s="176"/>
    </row>
    <row r="73" spans="1:52" x14ac:dyDescent="0.2">
      <c r="A73" s="156" t="s">
        <v>181</v>
      </c>
      <c r="B73" s="157"/>
      <c r="C73" s="157"/>
      <c r="D73" s="157"/>
      <c r="E73" s="158"/>
      <c r="F73" s="158"/>
      <c r="G73" s="158"/>
      <c r="H73" s="158"/>
      <c r="I73" s="158"/>
      <c r="J73" s="158"/>
      <c r="K73" s="158"/>
      <c r="L73" s="159"/>
      <c r="M73" s="160"/>
      <c r="N73" s="161"/>
      <c r="O73" s="162"/>
      <c r="P73" s="162"/>
      <c r="Q73" s="162"/>
      <c r="R73" s="162"/>
      <c r="S73" s="162"/>
      <c r="T73" s="163"/>
      <c r="U73" s="160"/>
      <c r="V73" s="161"/>
      <c r="W73" s="162"/>
      <c r="X73" s="162"/>
      <c r="Y73" s="162"/>
      <c r="Z73" s="162"/>
      <c r="AA73" s="162"/>
      <c r="AB73" s="163"/>
      <c r="AC73" s="160"/>
      <c r="AD73" s="161"/>
      <c r="AE73" s="162"/>
      <c r="AF73" s="162"/>
      <c r="AG73" s="162"/>
      <c r="AH73" s="162"/>
      <c r="AI73" s="162"/>
      <c r="AJ73" s="163"/>
      <c r="AK73" s="160"/>
      <c r="AL73" s="161"/>
      <c r="AM73" s="162"/>
      <c r="AN73" s="162"/>
      <c r="AO73" s="162"/>
      <c r="AP73" s="162"/>
      <c r="AQ73" s="162"/>
      <c r="AR73" s="163"/>
      <c r="AS73" s="160"/>
      <c r="AT73" s="161"/>
      <c r="AU73" s="162"/>
      <c r="AV73" s="162"/>
      <c r="AW73" s="162"/>
      <c r="AX73" s="162"/>
      <c r="AY73" s="162"/>
      <c r="AZ73" s="163"/>
    </row>
    <row r="74" spans="1:52" x14ac:dyDescent="0.2">
      <c r="A74" s="168" t="s">
        <v>182</v>
      </c>
      <c r="B74" s="169"/>
      <c r="C74" s="169"/>
      <c r="D74" s="169"/>
      <c r="E74" s="17"/>
      <c r="F74" s="17"/>
      <c r="G74" s="17"/>
      <c r="H74" s="17"/>
      <c r="I74" s="17"/>
      <c r="J74" s="17"/>
      <c r="K74" s="17"/>
      <c r="L74" s="3"/>
      <c r="M74" s="166">
        <f>M21</f>
        <v>0</v>
      </c>
      <c r="N74" s="167"/>
      <c r="O74" s="164">
        <f>O21</f>
        <v>0</v>
      </c>
      <c r="P74" s="164"/>
      <c r="Q74" s="164"/>
      <c r="R74" s="164">
        <f>Q21</f>
        <v>0</v>
      </c>
      <c r="S74" s="164"/>
      <c r="T74" s="165"/>
      <c r="U74" s="166">
        <f>U21</f>
        <v>0</v>
      </c>
      <c r="V74" s="167"/>
      <c r="W74" s="164">
        <f>W21</f>
        <v>0</v>
      </c>
      <c r="X74" s="164"/>
      <c r="Y74" s="164"/>
      <c r="Z74" s="164">
        <f>Y21</f>
        <v>0</v>
      </c>
      <c r="AA74" s="164"/>
      <c r="AB74" s="165"/>
      <c r="AC74" s="166">
        <f>AC21</f>
        <v>0</v>
      </c>
      <c r="AD74" s="167"/>
      <c r="AE74" s="164">
        <f>AE21</f>
        <v>0</v>
      </c>
      <c r="AF74" s="164"/>
      <c r="AG74" s="164"/>
      <c r="AH74" s="164">
        <f>AG21</f>
        <v>0</v>
      </c>
      <c r="AI74" s="164"/>
      <c r="AJ74" s="165"/>
      <c r="AK74" s="166">
        <f>AK21</f>
        <v>0</v>
      </c>
      <c r="AL74" s="167"/>
      <c r="AM74" s="164">
        <f>AM21</f>
        <v>0</v>
      </c>
      <c r="AN74" s="164"/>
      <c r="AO74" s="164"/>
      <c r="AP74" s="164">
        <f>AO21</f>
        <v>0</v>
      </c>
      <c r="AQ74" s="164"/>
      <c r="AR74" s="165"/>
      <c r="AS74" s="166">
        <f>AS21</f>
        <v>0</v>
      </c>
      <c r="AT74" s="167"/>
      <c r="AU74" s="164">
        <f>AU21</f>
        <v>0</v>
      </c>
      <c r="AV74" s="164"/>
      <c r="AW74" s="164"/>
      <c r="AX74" s="164">
        <f>AW21</f>
        <v>0</v>
      </c>
      <c r="AY74" s="164"/>
      <c r="AZ74" s="165"/>
    </row>
    <row r="75" spans="1:52" ht="13.5" thickBot="1" x14ac:dyDescent="0.25">
      <c r="A75" s="177" t="s">
        <v>183</v>
      </c>
      <c r="B75" s="178"/>
      <c r="C75" s="178"/>
      <c r="D75" s="178"/>
      <c r="E75" s="179"/>
      <c r="F75" s="179"/>
      <c r="G75" s="179"/>
      <c r="H75" s="179"/>
      <c r="I75" s="179"/>
      <c r="J75" s="179"/>
      <c r="K75" s="179"/>
      <c r="L75" s="180"/>
      <c r="M75" s="181"/>
      <c r="N75" s="182"/>
      <c r="O75" s="183">
        <f>SUM(O74:Q74)</f>
        <v>0</v>
      </c>
      <c r="P75" s="183"/>
      <c r="Q75" s="183"/>
      <c r="R75" s="183">
        <f>SUM(R74:T74)</f>
        <v>0</v>
      </c>
      <c r="S75" s="183"/>
      <c r="T75" s="184"/>
      <c r="U75" s="181"/>
      <c r="V75" s="182"/>
      <c r="W75" s="183">
        <f>SUM(W74:Y74)</f>
        <v>0</v>
      </c>
      <c r="X75" s="183"/>
      <c r="Y75" s="183"/>
      <c r="Z75" s="183">
        <f>SUM(Z74:AB74)</f>
        <v>0</v>
      </c>
      <c r="AA75" s="183"/>
      <c r="AB75" s="184"/>
      <c r="AC75" s="181"/>
      <c r="AD75" s="182"/>
      <c r="AE75" s="183">
        <f>SUM(AE74:AG74)</f>
        <v>0</v>
      </c>
      <c r="AF75" s="183"/>
      <c r="AG75" s="183"/>
      <c r="AH75" s="183">
        <f>SUM(AH74:AJ74)</f>
        <v>0</v>
      </c>
      <c r="AI75" s="183"/>
      <c r="AJ75" s="184"/>
      <c r="AK75" s="181"/>
      <c r="AL75" s="182"/>
      <c r="AM75" s="183">
        <f>SUM(AM74:AO74)</f>
        <v>0</v>
      </c>
      <c r="AN75" s="183"/>
      <c r="AO75" s="183"/>
      <c r="AP75" s="183">
        <f>SUM(AP74:AR74)</f>
        <v>0</v>
      </c>
      <c r="AQ75" s="183"/>
      <c r="AR75" s="184"/>
      <c r="AS75" s="181"/>
      <c r="AT75" s="182"/>
      <c r="AU75" s="183">
        <f>SUM(AU74:AW74)</f>
        <v>0</v>
      </c>
      <c r="AV75" s="183"/>
      <c r="AW75" s="183"/>
      <c r="AX75" s="183">
        <f>SUM(AX74:AZ74)</f>
        <v>0</v>
      </c>
      <c r="AY75" s="183"/>
      <c r="AZ75" s="184"/>
    </row>
    <row r="76" spans="1:52" ht="13.5" thickBot="1" x14ac:dyDescent="0.25">
      <c r="A76" s="185" t="s">
        <v>91</v>
      </c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7"/>
      <c r="M76" s="188"/>
      <c r="N76" s="189"/>
      <c r="O76" s="190">
        <f>SUM(O64:Q66)+SUM(O69:Q71)+SUM(O74:Q74)</f>
        <v>-3.9899997711181641</v>
      </c>
      <c r="P76" s="190"/>
      <c r="Q76" s="190"/>
      <c r="R76" s="190">
        <f>SUM(R64:T66)+SUM(R69:T71)+SUM(R74:T74)</f>
        <v>-0.77755549406836888</v>
      </c>
      <c r="S76" s="190"/>
      <c r="T76" s="191"/>
      <c r="U76" s="188"/>
      <c r="V76" s="189"/>
      <c r="W76" s="190">
        <f>SUM(W64:Y66)+SUM(W69:Y71)+SUM(W74:Y74)</f>
        <v>3.1899995803833008</v>
      </c>
      <c r="X76" s="190"/>
      <c r="Y76" s="190"/>
      <c r="Z76" s="190">
        <f>SUM(Z64:AB66)+SUM(Z69:AB71)+SUM(Z74:AB74)</f>
        <v>0.57933326113035044</v>
      </c>
      <c r="AA76" s="190"/>
      <c r="AB76" s="191"/>
      <c r="AC76" s="188"/>
      <c r="AD76" s="189"/>
      <c r="AE76" s="190">
        <f>SUM(AE64:AG66)+SUM(AE69:AG71)+SUM(AE74:AG74)</f>
        <v>-3.9999723434448242E-2</v>
      </c>
      <c r="AF76" s="190"/>
      <c r="AG76" s="190"/>
      <c r="AH76" s="190">
        <f>SUM(AH64:AJ66)+SUM(AH69:AJ71)+SUM(AH74:AJ74)</f>
        <v>7.6923109068265938E-2</v>
      </c>
      <c r="AI76" s="190"/>
      <c r="AJ76" s="191"/>
      <c r="AK76" s="188"/>
      <c r="AL76" s="189"/>
      <c r="AM76" s="190">
        <f>SUM(AM64:AO66)+SUM(AM69:AO71)+SUM(AM74:AO74)</f>
        <v>-0.36999988555908203</v>
      </c>
      <c r="AN76" s="190"/>
      <c r="AO76" s="190"/>
      <c r="AP76" s="190">
        <f>SUM(AP64:AR66)+SUM(AP69:AR71)+SUM(AP74:AR74)</f>
        <v>-9.430765241077399E-2</v>
      </c>
      <c r="AQ76" s="190"/>
      <c r="AR76" s="191"/>
      <c r="AS76" s="188"/>
      <c r="AT76" s="189"/>
      <c r="AU76" s="190">
        <f>SUM(AU64:AW66)+SUM(AU69:AW71)+SUM(AU74:AW74)</f>
        <v>-6.2100000381469727</v>
      </c>
      <c r="AV76" s="190"/>
      <c r="AW76" s="190"/>
      <c r="AX76" s="190">
        <f>SUM(AX64:AZ66)+SUM(AX69:AZ71)+SUM(AX74:AZ74)</f>
        <v>-0.43428569298791231</v>
      </c>
      <c r="AY76" s="190"/>
      <c r="AZ76" s="191"/>
    </row>
    <row r="77" spans="1:52" x14ac:dyDescent="0.2">
      <c r="A77" s="156" t="s">
        <v>38</v>
      </c>
      <c r="B77" s="157"/>
      <c r="C77" s="157"/>
      <c r="D77" s="157"/>
      <c r="E77" s="158"/>
      <c r="F77" s="158"/>
      <c r="G77" s="158"/>
      <c r="H77" s="158"/>
      <c r="I77" s="158"/>
      <c r="J77" s="158"/>
      <c r="K77" s="158"/>
      <c r="L77" s="159"/>
      <c r="M77" s="160"/>
      <c r="N77" s="161"/>
      <c r="O77" s="162"/>
      <c r="P77" s="162"/>
      <c r="Q77" s="162"/>
      <c r="R77" s="162"/>
      <c r="S77" s="162"/>
      <c r="T77" s="163"/>
      <c r="U77" s="160"/>
      <c r="V77" s="161"/>
      <c r="W77" s="162"/>
      <c r="X77" s="162"/>
      <c r="Y77" s="162"/>
      <c r="Z77" s="162"/>
      <c r="AA77" s="162"/>
      <c r="AB77" s="163"/>
      <c r="AC77" s="160"/>
      <c r="AD77" s="161"/>
      <c r="AE77" s="162"/>
      <c r="AF77" s="162"/>
      <c r="AG77" s="162"/>
      <c r="AH77" s="162"/>
      <c r="AI77" s="162"/>
      <c r="AJ77" s="163"/>
      <c r="AK77" s="160"/>
      <c r="AL77" s="161"/>
      <c r="AM77" s="162"/>
      <c r="AN77" s="162"/>
      <c r="AO77" s="162"/>
      <c r="AP77" s="162"/>
      <c r="AQ77" s="162"/>
      <c r="AR77" s="163"/>
      <c r="AS77" s="160"/>
      <c r="AT77" s="161"/>
      <c r="AU77" s="162"/>
      <c r="AV77" s="162"/>
      <c r="AW77" s="162"/>
      <c r="AX77" s="162"/>
      <c r="AY77" s="162"/>
      <c r="AZ77" s="163"/>
    </row>
    <row r="78" spans="1:52" x14ac:dyDescent="0.2">
      <c r="A78" s="168" t="s">
        <v>184</v>
      </c>
      <c r="B78" s="169"/>
      <c r="C78" s="169"/>
      <c r="D78" s="169"/>
      <c r="E78" s="17"/>
      <c r="F78" s="17"/>
      <c r="G78" s="17"/>
      <c r="H78" s="17"/>
      <c r="I78" s="17"/>
      <c r="J78" s="17"/>
      <c r="K78" s="17"/>
      <c r="L78" s="3"/>
      <c r="M78" s="166">
        <f>M13</f>
        <v>1004.4645729381439</v>
      </c>
      <c r="N78" s="167"/>
      <c r="O78" s="164">
        <f>O13</f>
        <v>9.119999885559082</v>
      </c>
      <c r="P78" s="164"/>
      <c r="Q78" s="164"/>
      <c r="R78" s="164">
        <f>Q13</f>
        <v>5.7600002288818359</v>
      </c>
      <c r="S78" s="164"/>
      <c r="T78" s="165"/>
      <c r="U78" s="166">
        <f>U13</f>
        <v>966.96750018139426</v>
      </c>
      <c r="V78" s="167"/>
      <c r="W78" s="164">
        <f>W13</f>
        <v>8.6400003433227539</v>
      </c>
      <c r="X78" s="164"/>
      <c r="Y78" s="164"/>
      <c r="Z78" s="164">
        <f>Y13</f>
        <v>5.7600002288818359</v>
      </c>
      <c r="AA78" s="164"/>
      <c r="AB78" s="165"/>
      <c r="AC78" s="166">
        <f>AC13</f>
        <v>867.87985534621748</v>
      </c>
      <c r="AD78" s="167"/>
      <c r="AE78" s="164">
        <f>AE13</f>
        <v>7.679999828338623</v>
      </c>
      <c r="AF78" s="164"/>
      <c r="AG78" s="164"/>
      <c r="AH78" s="164">
        <f>AG13</f>
        <v>5.2800002098083496</v>
      </c>
      <c r="AI78" s="164"/>
      <c r="AJ78" s="165"/>
      <c r="AK78" s="166">
        <f>AK13</f>
        <v>881.58406788083209</v>
      </c>
      <c r="AL78" s="167"/>
      <c r="AM78" s="164">
        <f>AM13</f>
        <v>8.1599998474121094</v>
      </c>
      <c r="AN78" s="164"/>
      <c r="AO78" s="164"/>
      <c r="AP78" s="164">
        <f>AO13</f>
        <v>4.8000001907348633</v>
      </c>
      <c r="AQ78" s="164"/>
      <c r="AR78" s="165"/>
      <c r="AS78" s="166">
        <f>AS13</f>
        <v>853.95571914246671</v>
      </c>
      <c r="AT78" s="167"/>
      <c r="AU78" s="164">
        <f>AU13</f>
        <v>6.7199997901916504</v>
      </c>
      <c r="AV78" s="164"/>
      <c r="AW78" s="164"/>
      <c r="AX78" s="164">
        <f>AW13</f>
        <v>6.2399997711181641</v>
      </c>
      <c r="AY78" s="164"/>
      <c r="AZ78" s="165"/>
    </row>
    <row r="79" spans="1:52" x14ac:dyDescent="0.2">
      <c r="A79" s="168" t="s">
        <v>185</v>
      </c>
      <c r="B79" s="169"/>
      <c r="C79" s="169"/>
      <c r="D79" s="169"/>
      <c r="E79" s="17"/>
      <c r="F79" s="17"/>
      <c r="G79" s="17"/>
      <c r="H79" s="17"/>
      <c r="I79" s="17"/>
      <c r="J79" s="17"/>
      <c r="K79" s="17"/>
      <c r="L79" s="3"/>
      <c r="M79" s="198">
        <f>IF(OR(M44=0,S13=0),0,ABS(1000*O79/(SQRT(3)*M44*S13)))</f>
        <v>416.32413427771252</v>
      </c>
      <c r="N79" s="199"/>
      <c r="O79" s="200">
        <v>-3.7799999713897705</v>
      </c>
      <c r="P79" s="200"/>
      <c r="Q79" s="200"/>
      <c r="R79" s="48">
        <f>-ABS(O79)*TAN(ACOS(S13))</f>
        <v>-2.3873685278060357</v>
      </c>
      <c r="S79" s="48"/>
      <c r="T79" s="170"/>
      <c r="U79" s="198">
        <f>IF(OR(U44=0,AA13=0),0,ABS(1000*W79/(SQRT(3)*U44*AA13)))</f>
        <v>342.46763630182988</v>
      </c>
      <c r="V79" s="199"/>
      <c r="W79" s="200">
        <v>-3.059999942779541</v>
      </c>
      <c r="X79" s="200"/>
      <c r="Y79" s="200"/>
      <c r="Z79" s="48">
        <f>-ABS(W79)*TAN(ACOS(AA13))</f>
        <v>-2.0399999618530265</v>
      </c>
      <c r="AA79" s="48"/>
      <c r="AB79" s="170"/>
      <c r="AC79" s="198">
        <f>IF(OR(AC44=0,AI13=0),0,ABS(1000*AE79/(SQRT(3)*AC44*AI13)))</f>
        <v>386.47776534392545</v>
      </c>
      <c r="AD79" s="199"/>
      <c r="AE79" s="200">
        <v>-3.4200000762939453</v>
      </c>
      <c r="AF79" s="200"/>
      <c r="AG79" s="200"/>
      <c r="AH79" s="48">
        <f>-ABS(AE79)*TAN(ACOS(AI13))</f>
        <v>-2.3512501984369067</v>
      </c>
      <c r="AI79" s="48"/>
      <c r="AJ79" s="170"/>
      <c r="AK79" s="198">
        <f>IF(OR(AK44=0,AQ13=0),0,ABS(1000*AM79/(SQRT(3)*AK44*AQ13)))</f>
        <v>388.93414456412108</v>
      </c>
      <c r="AL79" s="199"/>
      <c r="AM79" s="200">
        <v>-3.5999999046325684</v>
      </c>
      <c r="AN79" s="200"/>
      <c r="AO79" s="200"/>
      <c r="AP79" s="48">
        <f>-ABS(AM79)*TAN(ACOS(AQ13))</f>
        <v>-2.1176471264717063</v>
      </c>
      <c r="AQ79" s="48"/>
      <c r="AR79" s="170"/>
      <c r="AS79" s="198">
        <f>IF(OR(AS44=0,AY13=0),0,ABS(1000*AU79/(SQRT(3)*AS44*AY13)))</f>
        <v>457.47628027613985</v>
      </c>
      <c r="AT79" s="199"/>
      <c r="AU79" s="200">
        <v>-3.5999999046325684</v>
      </c>
      <c r="AV79" s="200"/>
      <c r="AW79" s="200"/>
      <c r="AX79" s="48">
        <f>-ABS(AU79)*TAN(ACOS(AY13))</f>
        <v>-3.3428570360553502</v>
      </c>
      <c r="AY79" s="48"/>
      <c r="AZ79" s="170"/>
    </row>
    <row r="80" spans="1:52" x14ac:dyDescent="0.2">
      <c r="A80" s="168" t="s">
        <v>186</v>
      </c>
      <c r="B80" s="169"/>
      <c r="C80" s="169"/>
      <c r="D80" s="169"/>
      <c r="E80" s="17"/>
      <c r="F80" s="17"/>
      <c r="G80" s="17"/>
      <c r="H80" s="17"/>
      <c r="I80" s="17"/>
      <c r="J80" s="17"/>
      <c r="K80" s="17"/>
      <c r="L80" s="3"/>
      <c r="M80" s="198">
        <f>IF(OR(M44=0,S13=0),0,ABS(1000*O80/(SQRT(3)*M44*S13)))</f>
        <v>142.73970468145018</v>
      </c>
      <c r="N80" s="199"/>
      <c r="O80" s="200">
        <v>-1.2960000038146973</v>
      </c>
      <c r="P80" s="200"/>
      <c r="Q80" s="200"/>
      <c r="R80" s="48">
        <f>-ABS(O80)*TAN(ACOS(S13))</f>
        <v>-0.81852636099522147</v>
      </c>
      <c r="S80" s="48"/>
      <c r="T80" s="170"/>
      <c r="U80" s="198">
        <f>IF(OR(U44=0,AA13=0),0,ABS(1000*W80/(SQRT(3)*U44*AA13)))</f>
        <v>161.16125003023237</v>
      </c>
      <c r="V80" s="199"/>
      <c r="W80" s="200">
        <v>-1.440000057220459</v>
      </c>
      <c r="X80" s="200"/>
      <c r="Y80" s="200"/>
      <c r="Z80" s="48">
        <f>-ABS(W80)*TAN(ACOS(AA13))</f>
        <v>-0.96000003814697232</v>
      </c>
      <c r="AA80" s="48"/>
      <c r="AB80" s="170"/>
      <c r="AC80" s="198">
        <f>IF(OR(AC44=0,AI13=0),0,ABS(1000*AE80/(SQRT(3)*AC44*AI13)))</f>
        <v>179.00022319619282</v>
      </c>
      <c r="AD80" s="199"/>
      <c r="AE80" s="200">
        <v>-1.5839999914169312</v>
      </c>
      <c r="AF80" s="200"/>
      <c r="AG80" s="200"/>
      <c r="AH80" s="48">
        <f>-ABS(AE80)*TAN(ACOS(AI13))</f>
        <v>-1.0890000617131599</v>
      </c>
      <c r="AI80" s="48"/>
      <c r="AJ80" s="170"/>
      <c r="AK80" s="198">
        <f>IF(OR(AK44=0,AQ13=0),0,ABS(1000*AM80/(SQRT(3)*AK44*AQ13)))</f>
        <v>171.13102721434606</v>
      </c>
      <c r="AL80" s="199"/>
      <c r="AM80" s="200">
        <v>-1.5839999914169312</v>
      </c>
      <c r="AN80" s="200"/>
      <c r="AO80" s="200"/>
      <c r="AP80" s="48">
        <f>-ABS(AM80)*TAN(ACOS(AQ13))</f>
        <v>-0.93176475528202318</v>
      </c>
      <c r="AQ80" s="48"/>
      <c r="AR80" s="170"/>
      <c r="AS80" s="198">
        <f>IF(OR(AS44=0,AY13=0),0,ABS(1000*AU80/(SQRT(3)*AS44*AY13)))</f>
        <v>182.99052422943899</v>
      </c>
      <c r="AT80" s="199"/>
      <c r="AU80" s="200">
        <v>-1.440000057220459</v>
      </c>
      <c r="AV80" s="200"/>
      <c r="AW80" s="200"/>
      <c r="AX80" s="48">
        <f>-ABS(AU80)*TAN(ACOS(AY13))</f>
        <v>-1.3371429029776118</v>
      </c>
      <c r="AY80" s="48"/>
      <c r="AZ80" s="170"/>
    </row>
    <row r="81" spans="1:52" x14ac:dyDescent="0.2">
      <c r="A81" s="168" t="s">
        <v>187</v>
      </c>
      <c r="B81" s="169"/>
      <c r="C81" s="169"/>
      <c r="D81" s="169"/>
      <c r="E81" s="17"/>
      <c r="F81" s="17"/>
      <c r="G81" s="17"/>
      <c r="H81" s="17"/>
      <c r="I81" s="17"/>
      <c r="J81" s="17"/>
      <c r="K81" s="17"/>
      <c r="L81" s="3"/>
      <c r="M81" s="198">
        <f>IF(OR(M44=0,S13=0),0,ABS(1000*O81/(SQRT(3)*M44*S13)))</f>
        <v>118.94975827772564</v>
      </c>
      <c r="N81" s="199"/>
      <c r="O81" s="200">
        <v>-1.0800000429153442</v>
      </c>
      <c r="P81" s="200"/>
      <c r="Q81" s="200"/>
      <c r="R81" s="48">
        <f>-ABS(O81)*TAN(ACOS(S13))</f>
        <v>-0.68210532592604511</v>
      </c>
      <c r="S81" s="48"/>
      <c r="T81" s="170"/>
      <c r="U81" s="198">
        <f>IF(OR(U44=0,AA13=0),0,ABS(1000*W81/(SQRT(3)*U44*AA13)))</f>
        <v>174.59134085780912</v>
      </c>
      <c r="V81" s="199"/>
      <c r="W81" s="200">
        <v>-1.559999942779541</v>
      </c>
      <c r="X81" s="200"/>
      <c r="Y81" s="200"/>
      <c r="Z81" s="48">
        <f>-ABS(W81)*TAN(ACOS(AA13))</f>
        <v>-1.0399999618530269</v>
      </c>
      <c r="AA81" s="48"/>
      <c r="AB81" s="170"/>
      <c r="AC81" s="198">
        <f>IF(OR(AC44=0,AI13=0),0,ABS(1000*AE81/(SQRT(3)*AC44*AI13)))</f>
        <v>162.72748298086728</v>
      </c>
      <c r="AD81" s="199"/>
      <c r="AE81" s="200">
        <v>-1.440000057220459</v>
      </c>
      <c r="AF81" s="200"/>
      <c r="AG81" s="200"/>
      <c r="AH81" s="48">
        <f>-ABS(AE81)*TAN(ACOS(AI13))</f>
        <v>-0.99000010080635892</v>
      </c>
      <c r="AI81" s="48"/>
      <c r="AJ81" s="170"/>
      <c r="AK81" s="198">
        <f>IF(OR(AK44=0,AQ13=0),0,ABS(1000*AM81/(SQRT(3)*AK44*AQ13)))</f>
        <v>155.57366812888495</v>
      </c>
      <c r="AL81" s="199"/>
      <c r="AM81" s="200">
        <v>-1.440000057220459</v>
      </c>
      <c r="AN81" s="200"/>
      <c r="AO81" s="200"/>
      <c r="AP81" s="48">
        <f>-ABS(AM81)*TAN(ACOS(AQ13))</f>
        <v>-0.84705890668717498</v>
      </c>
      <c r="AQ81" s="48"/>
      <c r="AR81" s="170"/>
      <c r="AS81" s="198">
        <f>IF(OR(AS44=0,AY13=0),0,ABS(1000*AU81/(SQRT(3)*AS44*AY13)))</f>
        <v>228.73814013806992</v>
      </c>
      <c r="AT81" s="199"/>
      <c r="AU81" s="200">
        <v>-1.7999999523162842</v>
      </c>
      <c r="AV81" s="200"/>
      <c r="AW81" s="200"/>
      <c r="AX81" s="48">
        <f>-ABS(AU81)*TAN(ACOS(AY13))</f>
        <v>-1.6714285180276751</v>
      </c>
      <c r="AY81" s="48"/>
      <c r="AZ81" s="170"/>
    </row>
    <row r="82" spans="1:52" x14ac:dyDescent="0.2">
      <c r="A82" s="168" t="s">
        <v>188</v>
      </c>
      <c r="B82" s="169"/>
      <c r="C82" s="169"/>
      <c r="D82" s="169"/>
      <c r="E82" s="17"/>
      <c r="F82" s="17"/>
      <c r="G82" s="17"/>
      <c r="H82" s="17"/>
      <c r="I82" s="17"/>
      <c r="J82" s="17"/>
      <c r="K82" s="17"/>
      <c r="L82" s="3"/>
      <c r="M82" s="198">
        <f>IF(OR(M44=0,S13=0),0,ABS(1000*O82/(SQRT(3)*M44*S13)))</f>
        <v>21.146623037340316</v>
      </c>
      <c r="N82" s="199"/>
      <c r="O82" s="200">
        <v>-0.19200000166893005</v>
      </c>
      <c r="P82" s="200"/>
      <c r="Q82" s="200"/>
      <c r="R82" s="48">
        <f>-ABS(O82)*TAN(ACOS(S13))</f>
        <v>-0.12126316528901505</v>
      </c>
      <c r="S82" s="48"/>
      <c r="T82" s="170"/>
      <c r="U82" s="198">
        <f>IF(OR(U44=0,AA13=0),0,ABS(1000*W82/(SQRT(3)*U44*AA13)))</f>
        <v>21.488166003617184</v>
      </c>
      <c r="V82" s="199"/>
      <c r="W82" s="200">
        <v>-0.19200000166893005</v>
      </c>
      <c r="X82" s="200"/>
      <c r="Y82" s="200"/>
      <c r="Z82" s="48">
        <f>-ABS(W82)*TAN(ACOS(AA13))</f>
        <v>-0.12800000111262</v>
      </c>
      <c r="AA82" s="48"/>
      <c r="AB82" s="170"/>
      <c r="AC82" s="198">
        <f>IF(OR(AC44=0,AI13=0),0,ABS(1000*AE82/(SQRT(3)*AC44*AI13)))</f>
        <v>21.696997057218869</v>
      </c>
      <c r="AD82" s="199"/>
      <c r="AE82" s="200">
        <v>-0.19200000166893005</v>
      </c>
      <c r="AF82" s="200"/>
      <c r="AG82" s="200"/>
      <c r="AH82" s="48">
        <f>-ABS(AE82)*TAN(ACOS(AI13))</f>
        <v>-0.13200000934302827</v>
      </c>
      <c r="AI82" s="48"/>
      <c r="AJ82" s="170"/>
      <c r="AK82" s="198">
        <f>IF(OR(AK44=0,AQ13=0),0,ABS(1000*AM82/(SQRT(3)*AK44*AQ13)))</f>
        <v>20.743155106565709</v>
      </c>
      <c r="AL82" s="199"/>
      <c r="AM82" s="200">
        <v>-0.19200000166893005</v>
      </c>
      <c r="AN82" s="200"/>
      <c r="AO82" s="200"/>
      <c r="AP82" s="48">
        <f>-ABS(AM82)*TAN(ACOS(AQ13))</f>
        <v>-0.11294118405213423</v>
      </c>
      <c r="AQ82" s="48"/>
      <c r="AR82" s="170"/>
      <c r="AS82" s="198">
        <f>IF(OR(AS44=0,AY13=0),0,ABS(1000*AU82/(SQRT(3)*AS44*AY13)))</f>
        <v>24.398735806488759</v>
      </c>
      <c r="AT82" s="199"/>
      <c r="AU82" s="200">
        <v>-0.19200000166893005</v>
      </c>
      <c r="AV82" s="200"/>
      <c r="AW82" s="200"/>
      <c r="AX82" s="48">
        <f>-ABS(AU82)*TAN(ACOS(AY13))</f>
        <v>-0.17828571486229794</v>
      </c>
      <c r="AY82" s="48"/>
      <c r="AZ82" s="170"/>
    </row>
    <row r="83" spans="1:52" x14ac:dyDescent="0.2">
      <c r="A83" s="168" t="s">
        <v>189</v>
      </c>
      <c r="B83" s="169"/>
      <c r="C83" s="169"/>
      <c r="D83" s="169"/>
      <c r="E83" s="17"/>
      <c r="F83" s="17"/>
      <c r="G83" s="17"/>
      <c r="H83" s="17"/>
      <c r="I83" s="17"/>
      <c r="J83" s="17"/>
      <c r="K83" s="17"/>
      <c r="L83" s="3"/>
      <c r="M83" s="198">
        <f>IF(OR(M44=0,S13=0),0,ABS(1000*O83/(SQRT(3)*M44*S13)))</f>
        <v>126.87973165926616</v>
      </c>
      <c r="N83" s="199"/>
      <c r="O83" s="200">
        <v>-1.1519999504089355</v>
      </c>
      <c r="P83" s="200"/>
      <c r="Q83" s="200"/>
      <c r="R83" s="48">
        <f>-ABS(O83)*TAN(ACOS(S13))</f>
        <v>-0.7275789540890496</v>
      </c>
      <c r="S83" s="48"/>
      <c r="T83" s="170"/>
      <c r="U83" s="198">
        <f>IF(OR(U44=0,AA13=0),0,ABS(1000*W83/(SQRT(3)*U44*AA13)))</f>
        <v>171.90532802893748</v>
      </c>
      <c r="V83" s="199"/>
      <c r="W83" s="200">
        <v>-1.5360000133514404</v>
      </c>
      <c r="X83" s="200"/>
      <c r="Y83" s="200"/>
      <c r="Z83" s="48">
        <f>-ABS(W83)*TAN(ACOS(AA13))</f>
        <v>-1.02400000890096</v>
      </c>
      <c r="AA83" s="48"/>
      <c r="AB83" s="170"/>
      <c r="AC83" s="198">
        <f>IF(OR(AC44=0,AI13=0),0,ABS(1000*AE83/(SQRT(3)*AC44*AI13)))</f>
        <v>184.42446993463466</v>
      </c>
      <c r="AD83" s="199"/>
      <c r="AE83" s="200">
        <v>-1.6319999694824219</v>
      </c>
      <c r="AF83" s="200"/>
      <c r="AG83" s="200"/>
      <c r="AH83" s="48">
        <f>-ABS(AE83)*TAN(ACOS(AI13))</f>
        <v>-1.1220000486820936</v>
      </c>
      <c r="AI83" s="48"/>
      <c r="AJ83" s="170"/>
      <c r="AK83" s="198">
        <f>IF(OR(AK44=0,AQ13=0),0,ABS(1000*AM83/(SQRT(3)*AK44*AQ13)))</f>
        <v>186.68839917885279</v>
      </c>
      <c r="AL83" s="199"/>
      <c r="AM83" s="200">
        <v>-1.7280000448226929</v>
      </c>
      <c r="AN83" s="200"/>
      <c r="AO83" s="200"/>
      <c r="AP83" s="48">
        <f>-ABS(AM83)*TAN(ACOS(AQ13))</f>
        <v>-1.0164706739999869</v>
      </c>
      <c r="AQ83" s="48"/>
      <c r="AR83" s="170"/>
      <c r="AS83" s="198">
        <f>IF(OR(AS44=0,AY13=0),0,ABS(1000*AU83/(SQRT(3)*AS44*AY13)))</f>
        <v>243.98735049052317</v>
      </c>
      <c r="AT83" s="199"/>
      <c r="AU83" s="200">
        <v>-1.9199999570846558</v>
      </c>
      <c r="AV83" s="200"/>
      <c r="AW83" s="200"/>
      <c r="AX83" s="48">
        <f>-ABS(AU83)*TAN(ACOS(AY13))</f>
        <v>-1.7828570932758094</v>
      </c>
      <c r="AY83" s="48"/>
      <c r="AZ83" s="170"/>
    </row>
    <row r="84" spans="1:52" x14ac:dyDescent="0.2">
      <c r="A84" s="168" t="s">
        <v>190</v>
      </c>
      <c r="B84" s="169"/>
      <c r="C84" s="169"/>
      <c r="D84" s="169"/>
      <c r="E84" s="17"/>
      <c r="F84" s="17"/>
      <c r="G84" s="17"/>
      <c r="H84" s="17"/>
      <c r="I84" s="17"/>
      <c r="J84" s="17"/>
      <c r="K84" s="17"/>
      <c r="L84" s="3"/>
      <c r="M84" s="198">
        <f>IF(OR(M44=0,S13=0),0,ABS(1000*O84/(SQRT(3)*M44*S13)))</f>
        <v>0</v>
      </c>
      <c r="N84" s="199"/>
      <c r="O84" s="200">
        <v>0</v>
      </c>
      <c r="P84" s="200"/>
      <c r="Q84" s="200"/>
      <c r="R84" s="48">
        <f>-ABS(O84)*TAN(ACOS(S13))</f>
        <v>0</v>
      </c>
      <c r="S84" s="48"/>
      <c r="T84" s="170"/>
      <c r="U84" s="198">
        <f>IF(OR(U44=0,AA13=0),0,ABS(1000*W84/(SQRT(3)*U44*AA13)))</f>
        <v>8.0580618344311539</v>
      </c>
      <c r="V84" s="199"/>
      <c r="W84" s="200">
        <v>-7.1999996900558472E-2</v>
      </c>
      <c r="X84" s="200"/>
      <c r="Y84" s="200"/>
      <c r="Z84" s="48">
        <f>-ABS(W84)*TAN(ACOS(AA13))</f>
        <v>-4.7999997933705629E-2</v>
      </c>
      <c r="AA84" s="48"/>
      <c r="AB84" s="170"/>
      <c r="AC84" s="198">
        <f>IF(OR(AC44=0,AI13=0),0,ABS(1000*AE84/(SQRT(3)*AC44*AI13)))</f>
        <v>16.272746950959863</v>
      </c>
      <c r="AD84" s="199"/>
      <c r="AE84" s="200">
        <v>-0.14399999380111694</v>
      </c>
      <c r="AF84" s="200"/>
      <c r="AG84" s="200"/>
      <c r="AH84" s="48">
        <f>-ABS(AE84)*TAN(ACOS(AI13))</f>
        <v>-9.9000001884996733E-2</v>
      </c>
      <c r="AI84" s="48"/>
      <c r="AJ84" s="170"/>
      <c r="AK84" s="198">
        <f>IF(OR(AK44=0,AQ13=0),0,ABS(1000*AM84/(SQRT(3)*AK44*AQ13)))</f>
        <v>7.7786827624919654</v>
      </c>
      <c r="AL84" s="199"/>
      <c r="AM84" s="200">
        <v>-7.1999996900558472E-2</v>
      </c>
      <c r="AN84" s="200"/>
      <c r="AO84" s="200"/>
      <c r="AP84" s="48">
        <f>-ABS(AM84)*TAN(ACOS(AQ13))</f>
        <v>-4.235294182820297E-2</v>
      </c>
      <c r="AQ84" s="48"/>
      <c r="AR84" s="170"/>
      <c r="AS84" s="198">
        <f>IF(OR(AS44=0,AY13=0),0,ABS(1000*AU84/(SQRT(3)*AS44*AY13)))</f>
        <v>0</v>
      </c>
      <c r="AT84" s="199"/>
      <c r="AU84" s="200">
        <v>0</v>
      </c>
      <c r="AV84" s="200"/>
      <c r="AW84" s="200"/>
      <c r="AX84" s="48">
        <f>-ABS(AU84)*TAN(ACOS(AY13))</f>
        <v>0</v>
      </c>
      <c r="AY84" s="48"/>
      <c r="AZ84" s="170"/>
    </row>
    <row r="85" spans="1:52" ht="13.5" thickBot="1" x14ac:dyDescent="0.25">
      <c r="A85" s="171" t="s">
        <v>40</v>
      </c>
      <c r="B85" s="172"/>
      <c r="C85" s="172"/>
      <c r="D85" s="172"/>
      <c r="E85" s="173"/>
      <c r="F85" s="173"/>
      <c r="G85" s="173"/>
      <c r="H85" s="173"/>
      <c r="I85" s="173"/>
      <c r="J85" s="173"/>
      <c r="K85" s="173"/>
      <c r="L85" s="174"/>
      <c r="M85" s="84"/>
      <c r="N85" s="175"/>
      <c r="O85" s="82">
        <f>SUM(O78:Q84)</f>
        <v>1.6199999153614044</v>
      </c>
      <c r="P85" s="82"/>
      <c r="Q85" s="82"/>
      <c r="R85" s="82">
        <f>SUM(R78:T84)</f>
        <v>1.0231578947764688</v>
      </c>
      <c r="S85" s="82"/>
      <c r="T85" s="176"/>
      <c r="U85" s="84"/>
      <c r="V85" s="175"/>
      <c r="W85" s="82">
        <f>SUM(W78:Y84)</f>
        <v>0.78000038862228394</v>
      </c>
      <c r="X85" s="82"/>
      <c r="Y85" s="82"/>
      <c r="Z85" s="82">
        <f>SUM(Z78:AB84)</f>
        <v>0.52000025908152492</v>
      </c>
      <c r="AA85" s="82"/>
      <c r="AB85" s="176"/>
      <c r="AC85" s="84"/>
      <c r="AD85" s="175"/>
      <c r="AE85" s="82">
        <f>SUM(AE78:AG84)</f>
        <v>-0.73200026154518127</v>
      </c>
      <c r="AF85" s="82"/>
      <c r="AG85" s="82"/>
      <c r="AH85" s="82">
        <f>SUM(AH78:AJ84)</f>
        <v>-0.50325021105819445</v>
      </c>
      <c r="AI85" s="82"/>
      <c r="AJ85" s="176"/>
      <c r="AK85" s="84"/>
      <c r="AL85" s="175"/>
      <c r="AM85" s="82">
        <f>SUM(AM78:AO84)</f>
        <v>-0.45600014925003052</v>
      </c>
      <c r="AN85" s="82"/>
      <c r="AO85" s="82"/>
      <c r="AP85" s="82">
        <f>SUM(AP78:AR84)</f>
        <v>-0.26823539758636533</v>
      </c>
      <c r="AQ85" s="82"/>
      <c r="AR85" s="176"/>
      <c r="AS85" s="84"/>
      <c r="AT85" s="175"/>
      <c r="AU85" s="82">
        <f>SUM(AU78:AW84)</f>
        <v>-2.2320000827312469</v>
      </c>
      <c r="AV85" s="82"/>
      <c r="AW85" s="82"/>
      <c r="AX85" s="82">
        <f>SUM(AX78:AZ84)</f>
        <v>-2.0725714940805804</v>
      </c>
      <c r="AY85" s="82"/>
      <c r="AZ85" s="176"/>
    </row>
    <row r="86" spans="1:52" x14ac:dyDescent="0.2">
      <c r="A86" s="156" t="s">
        <v>41</v>
      </c>
      <c r="B86" s="157"/>
      <c r="C86" s="157"/>
      <c r="D86" s="157"/>
      <c r="E86" s="158"/>
      <c r="F86" s="158"/>
      <c r="G86" s="158"/>
      <c r="H86" s="158"/>
      <c r="I86" s="158"/>
      <c r="J86" s="158"/>
      <c r="K86" s="158"/>
      <c r="L86" s="159"/>
      <c r="M86" s="160"/>
      <c r="N86" s="161"/>
      <c r="O86" s="162"/>
      <c r="P86" s="162"/>
      <c r="Q86" s="162"/>
      <c r="R86" s="162"/>
      <c r="S86" s="162"/>
      <c r="T86" s="163"/>
      <c r="U86" s="160"/>
      <c r="V86" s="161"/>
      <c r="W86" s="162"/>
      <c r="X86" s="162"/>
      <c r="Y86" s="162"/>
      <c r="Z86" s="162"/>
      <c r="AA86" s="162"/>
      <c r="AB86" s="163"/>
      <c r="AC86" s="160"/>
      <c r="AD86" s="161"/>
      <c r="AE86" s="162"/>
      <c r="AF86" s="162"/>
      <c r="AG86" s="162"/>
      <c r="AH86" s="162"/>
      <c r="AI86" s="162"/>
      <c r="AJ86" s="163"/>
      <c r="AK86" s="160"/>
      <c r="AL86" s="161"/>
      <c r="AM86" s="162"/>
      <c r="AN86" s="162"/>
      <c r="AO86" s="162"/>
      <c r="AP86" s="162"/>
      <c r="AQ86" s="162"/>
      <c r="AR86" s="163"/>
      <c r="AS86" s="160"/>
      <c r="AT86" s="161"/>
      <c r="AU86" s="162"/>
      <c r="AV86" s="162"/>
      <c r="AW86" s="162"/>
      <c r="AX86" s="162"/>
      <c r="AY86" s="162"/>
      <c r="AZ86" s="163"/>
    </row>
    <row r="87" spans="1:52" x14ac:dyDescent="0.2">
      <c r="A87" s="168" t="s">
        <v>191</v>
      </c>
      <c r="B87" s="169"/>
      <c r="C87" s="169"/>
      <c r="D87" s="169"/>
      <c r="E87" s="17"/>
      <c r="F87" s="17"/>
      <c r="G87" s="17"/>
      <c r="H87" s="17"/>
      <c r="I87" s="17"/>
      <c r="J87" s="17"/>
      <c r="K87" s="17"/>
      <c r="L87" s="3"/>
      <c r="M87" s="166">
        <f>M17</f>
        <v>213.17548400847733</v>
      </c>
      <c r="N87" s="167"/>
      <c r="O87" s="164">
        <f>O17</f>
        <v>1.9199999570846558</v>
      </c>
      <c r="P87" s="164"/>
      <c r="Q87" s="164"/>
      <c r="R87" s="164">
        <f>Q17</f>
        <v>1.440000057220459</v>
      </c>
      <c r="S87" s="164"/>
      <c r="T87" s="165"/>
      <c r="U87" s="166">
        <f>U17</f>
        <v>193.64916009637736</v>
      </c>
      <c r="V87" s="167"/>
      <c r="W87" s="164">
        <f>W17</f>
        <v>1.9199999570846558</v>
      </c>
      <c r="X87" s="164"/>
      <c r="Y87" s="164"/>
      <c r="Z87" s="164">
        <f>Y17</f>
        <v>0.95999997854232788</v>
      </c>
      <c r="AA87" s="164"/>
      <c r="AB87" s="165"/>
      <c r="AC87" s="166">
        <f>AC17</f>
        <v>216.50634771991378</v>
      </c>
      <c r="AD87" s="167"/>
      <c r="AE87" s="164">
        <f>AE17</f>
        <v>1.9199999570846558</v>
      </c>
      <c r="AF87" s="164"/>
      <c r="AG87" s="164"/>
      <c r="AH87" s="164">
        <f>AG17</f>
        <v>1.440000057220459</v>
      </c>
      <c r="AI87" s="164"/>
      <c r="AJ87" s="165"/>
      <c r="AK87" s="166">
        <f>AK17</f>
        <v>158.6031222394387</v>
      </c>
      <c r="AL87" s="167"/>
      <c r="AM87" s="164">
        <f>AM17</f>
        <v>1.440000057220459</v>
      </c>
      <c r="AN87" s="164"/>
      <c r="AO87" s="164"/>
      <c r="AP87" s="164">
        <f>AO17</f>
        <v>0.95999997854232788</v>
      </c>
      <c r="AQ87" s="164"/>
      <c r="AR87" s="165"/>
      <c r="AS87" s="166">
        <f>AS17</f>
        <v>124.41852006977011</v>
      </c>
      <c r="AT87" s="167"/>
      <c r="AU87" s="164">
        <f>AU17</f>
        <v>0.95999997854232788</v>
      </c>
      <c r="AV87" s="164"/>
      <c r="AW87" s="164"/>
      <c r="AX87" s="164">
        <f>AW17</f>
        <v>0.95999997854232788</v>
      </c>
      <c r="AY87" s="164"/>
      <c r="AZ87" s="165"/>
    </row>
    <row r="88" spans="1:52" x14ac:dyDescent="0.2">
      <c r="A88" s="168" t="s">
        <v>192</v>
      </c>
      <c r="B88" s="169"/>
      <c r="C88" s="169"/>
      <c r="D88" s="169"/>
      <c r="E88" s="17"/>
      <c r="F88" s="17"/>
      <c r="G88" s="17"/>
      <c r="H88" s="17"/>
      <c r="I88" s="17"/>
      <c r="J88" s="17"/>
      <c r="K88" s="17"/>
      <c r="L88" s="3"/>
      <c r="M88" s="198">
        <f>IF(OR(M45=0,S17=0),0,ABS(1000*O88/(SQRT(3)*M45*S17)))</f>
        <v>0</v>
      </c>
      <c r="N88" s="199"/>
      <c r="O88" s="200">
        <v>0</v>
      </c>
      <c r="P88" s="200"/>
      <c r="Q88" s="200"/>
      <c r="R88" s="48">
        <f>-ABS(O88)*TAN(ACOS(S17))</f>
        <v>0</v>
      </c>
      <c r="S88" s="48"/>
      <c r="T88" s="170"/>
      <c r="U88" s="198">
        <f>IF(OR(U45=0,AA17=0),0,ABS(1000*W88/(SQRT(3)*U45*AA17)))</f>
        <v>0</v>
      </c>
      <c r="V88" s="199"/>
      <c r="W88" s="200">
        <v>0</v>
      </c>
      <c r="X88" s="200"/>
      <c r="Y88" s="200"/>
      <c r="Z88" s="48">
        <f>-ABS(W88)*TAN(ACOS(AA17))</f>
        <v>0</v>
      </c>
      <c r="AA88" s="48"/>
      <c r="AB88" s="170"/>
      <c r="AC88" s="198">
        <f>IF(OR(AC45=0,AI17=0),0,ABS(1000*AE88/(SQRT(3)*AC45*AI17)))</f>
        <v>0</v>
      </c>
      <c r="AD88" s="199"/>
      <c r="AE88" s="200">
        <v>0</v>
      </c>
      <c r="AF88" s="200"/>
      <c r="AG88" s="200"/>
      <c r="AH88" s="48">
        <f>-ABS(AE88)*TAN(ACOS(AI17))</f>
        <v>0</v>
      </c>
      <c r="AI88" s="48"/>
      <c r="AJ88" s="170"/>
      <c r="AK88" s="198">
        <f>IF(OR(AK45=0,AQ17=0),0,ABS(1000*AM88/(SQRT(3)*AK45*AQ17)))</f>
        <v>0</v>
      </c>
      <c r="AL88" s="199"/>
      <c r="AM88" s="200">
        <v>0</v>
      </c>
      <c r="AN88" s="200"/>
      <c r="AO88" s="200"/>
      <c r="AP88" s="48">
        <f>-ABS(AM88)*TAN(ACOS(AQ17))</f>
        <v>0</v>
      </c>
      <c r="AQ88" s="48"/>
      <c r="AR88" s="170"/>
      <c r="AS88" s="198">
        <f>IF(OR(AS45=0,AY17=0),0,ABS(1000*AU88/(SQRT(3)*AS45*AY17)))</f>
        <v>0</v>
      </c>
      <c r="AT88" s="199"/>
      <c r="AU88" s="200">
        <v>0</v>
      </c>
      <c r="AV88" s="200"/>
      <c r="AW88" s="200"/>
      <c r="AX88" s="48">
        <f>-ABS(AU88)*TAN(ACOS(AY17))</f>
        <v>0</v>
      </c>
      <c r="AY88" s="48"/>
      <c r="AZ88" s="170"/>
    </row>
    <row r="89" spans="1:52" x14ac:dyDescent="0.2">
      <c r="A89" s="168" t="s">
        <v>193</v>
      </c>
      <c r="B89" s="169"/>
      <c r="C89" s="169"/>
      <c r="D89" s="169"/>
      <c r="E89" s="17"/>
      <c r="F89" s="17"/>
      <c r="G89" s="17"/>
      <c r="H89" s="17"/>
      <c r="I89" s="17"/>
      <c r="J89" s="17"/>
      <c r="K89" s="17"/>
      <c r="L89" s="3"/>
      <c r="M89" s="198">
        <f>IF(OR(M45=0,S17=0),0,ABS(1000*O89/(SQRT(3)*M45*S17)))</f>
        <v>170.54039250105239</v>
      </c>
      <c r="N89" s="199"/>
      <c r="O89" s="200">
        <v>-1.5360000133514404</v>
      </c>
      <c r="P89" s="200"/>
      <c r="Q89" s="200"/>
      <c r="R89" s="48">
        <f>-ABS(O89)*TAN(ACOS(S17))</f>
        <v>-1.152000081539156</v>
      </c>
      <c r="S89" s="48"/>
      <c r="T89" s="170"/>
      <c r="U89" s="198">
        <f>IF(OR(U45=0,AA17=0),0,ABS(1000*W89/(SQRT(3)*U45*AA17)))</f>
        <v>106.50703985650593</v>
      </c>
      <c r="V89" s="199"/>
      <c r="W89" s="200">
        <v>-1.0559999942779541</v>
      </c>
      <c r="X89" s="200"/>
      <c r="Y89" s="200"/>
      <c r="Z89" s="48">
        <f>-ABS(W89)*TAN(ACOS(AA17))</f>
        <v>-0.52799999713897705</v>
      </c>
      <c r="AA89" s="48"/>
      <c r="AB89" s="170"/>
      <c r="AC89" s="198">
        <f>IF(OR(AC45=0,AI17=0),0,ABS(1000*AE89/(SQRT(3)*AC45*AI17)))</f>
        <v>119.07849326232511</v>
      </c>
      <c r="AD89" s="199"/>
      <c r="AE89" s="200">
        <v>-1.0559999942779541</v>
      </c>
      <c r="AF89" s="200"/>
      <c r="AG89" s="200"/>
      <c r="AH89" s="48">
        <f>-ABS(AE89)*TAN(ACOS(AI17))</f>
        <v>-0.79200004488229814</v>
      </c>
      <c r="AI89" s="48"/>
      <c r="AJ89" s="170"/>
      <c r="AK89" s="198">
        <f>IF(OR(AK45=0,AQ17=0),0,ABS(1000*AM89/(SQRT(3)*AK45*AQ17)))</f>
        <v>116.30895105698706</v>
      </c>
      <c r="AL89" s="199"/>
      <c r="AM89" s="200">
        <v>-1.0559999942779541</v>
      </c>
      <c r="AN89" s="200"/>
      <c r="AO89" s="200"/>
      <c r="AP89" s="48">
        <f>-ABS(AM89)*TAN(ACOS(AQ17))</f>
        <v>-0.70399995247523162</v>
      </c>
      <c r="AQ89" s="48"/>
      <c r="AR89" s="170"/>
      <c r="AS89" s="198">
        <f>IF(OR(AS45=0,AY17=0),0,ABS(1000*AU89/(SQRT(3)*AS45*AY17)))</f>
        <v>149.30222099375669</v>
      </c>
      <c r="AT89" s="199"/>
      <c r="AU89" s="200">
        <v>-1.1519999504089355</v>
      </c>
      <c r="AV89" s="200"/>
      <c r="AW89" s="200"/>
      <c r="AX89" s="48">
        <f>-ABS(AU89)*TAN(ACOS(AY17))</f>
        <v>-1.1519999504089351</v>
      </c>
      <c r="AY89" s="48"/>
      <c r="AZ89" s="170"/>
    </row>
    <row r="90" spans="1:52" x14ac:dyDescent="0.2">
      <c r="A90" s="168" t="s">
        <v>194</v>
      </c>
      <c r="B90" s="169"/>
      <c r="C90" s="169"/>
      <c r="D90" s="169"/>
      <c r="E90" s="17"/>
      <c r="F90" s="17"/>
      <c r="G90" s="17"/>
      <c r="H90" s="17"/>
      <c r="I90" s="17"/>
      <c r="J90" s="17"/>
      <c r="K90" s="17"/>
      <c r="L90" s="3"/>
      <c r="M90" s="198">
        <f>IF(OR(M45=0,S17=0),0,ABS(1000*O90/(SQRT(3)*M45*S17)))</f>
        <v>26.646935501059666</v>
      </c>
      <c r="N90" s="199"/>
      <c r="O90" s="200">
        <v>-0.23999999463558197</v>
      </c>
      <c r="P90" s="200"/>
      <c r="Q90" s="200"/>
      <c r="R90" s="48">
        <f>-ABS(O90)*TAN(ACOS(S17))</f>
        <v>-0.18000000715255735</v>
      </c>
      <c r="S90" s="48"/>
      <c r="T90" s="170"/>
      <c r="U90" s="198">
        <f>IF(OR(U45=0,AA17=0),0,ABS(1000*W90/(SQRT(3)*U45*AA17)))</f>
        <v>48.412290024094339</v>
      </c>
      <c r="V90" s="199"/>
      <c r="W90" s="200">
        <v>-0.47999998927116394</v>
      </c>
      <c r="X90" s="200"/>
      <c r="Y90" s="200"/>
      <c r="Z90" s="48">
        <f>-ABS(W90)*TAN(ACOS(AA17))</f>
        <v>-0.23999999463558197</v>
      </c>
      <c r="AA90" s="48"/>
      <c r="AB90" s="170"/>
      <c r="AC90" s="198">
        <f>IF(OR(AC45=0,AI17=0),0,ABS(1000*AE90/(SQRT(3)*AC45*AI17)))</f>
        <v>40.594942717949507</v>
      </c>
      <c r="AD90" s="199"/>
      <c r="AE90" s="200">
        <v>-0.36000001430511475</v>
      </c>
      <c r="AF90" s="200"/>
      <c r="AG90" s="200"/>
      <c r="AH90" s="48">
        <f>-ABS(AE90)*TAN(ACOS(AI17))</f>
        <v>-0.2700000274926434</v>
      </c>
      <c r="AI90" s="48"/>
      <c r="AJ90" s="170"/>
      <c r="AK90" s="198">
        <f>IF(OR(AK45=0,AQ17=0),0,ABS(1000*AM90/(SQRT(3)*AK45*AQ17)))</f>
        <v>52.867704130687073</v>
      </c>
      <c r="AL90" s="199"/>
      <c r="AM90" s="200">
        <v>-0.47999998927116394</v>
      </c>
      <c r="AN90" s="200"/>
      <c r="AO90" s="200"/>
      <c r="AP90" s="48">
        <f>-ABS(AM90)*TAN(ACOS(AQ17))</f>
        <v>-0.31999997297922883</v>
      </c>
      <c r="AQ90" s="48"/>
      <c r="AR90" s="170"/>
      <c r="AS90" s="198">
        <f>IF(OR(AS45=0,AY17=0),0,ABS(1000*AU90/(SQRT(3)*AS45*AY17)))</f>
        <v>0</v>
      </c>
      <c r="AT90" s="199"/>
      <c r="AU90" s="200">
        <v>0</v>
      </c>
      <c r="AV90" s="200"/>
      <c r="AW90" s="200"/>
      <c r="AX90" s="48">
        <f>-ABS(AU90)*TAN(ACOS(AY17))</f>
        <v>0</v>
      </c>
      <c r="AY90" s="48"/>
      <c r="AZ90" s="170"/>
    </row>
    <row r="91" spans="1:52" ht="13.5" thickBot="1" x14ac:dyDescent="0.25">
      <c r="A91" s="171" t="s">
        <v>43</v>
      </c>
      <c r="B91" s="172"/>
      <c r="C91" s="172"/>
      <c r="D91" s="172"/>
      <c r="E91" s="173"/>
      <c r="F91" s="173"/>
      <c r="G91" s="173"/>
      <c r="H91" s="173"/>
      <c r="I91" s="173"/>
      <c r="J91" s="173"/>
      <c r="K91" s="173"/>
      <c r="L91" s="174"/>
      <c r="M91" s="84"/>
      <c r="N91" s="175"/>
      <c r="O91" s="82">
        <f>SUM(O87:Q90)</f>
        <v>0.14399994909763336</v>
      </c>
      <c r="P91" s="82"/>
      <c r="Q91" s="82"/>
      <c r="R91" s="82">
        <f>SUM(R87:T90)</f>
        <v>0.10799996852874563</v>
      </c>
      <c r="S91" s="82"/>
      <c r="T91" s="176"/>
      <c r="U91" s="84"/>
      <c r="V91" s="175"/>
      <c r="W91" s="82">
        <f>SUM(W87:Y90)</f>
        <v>0.38399997353553772</v>
      </c>
      <c r="X91" s="82"/>
      <c r="Y91" s="82"/>
      <c r="Z91" s="82">
        <f>SUM(Z87:AB90)</f>
        <v>0.19199998676776886</v>
      </c>
      <c r="AA91" s="82"/>
      <c r="AB91" s="176"/>
      <c r="AC91" s="84"/>
      <c r="AD91" s="175"/>
      <c r="AE91" s="82">
        <f>SUM(AE87:AG90)</f>
        <v>0.50399994850158691</v>
      </c>
      <c r="AF91" s="82"/>
      <c r="AG91" s="82"/>
      <c r="AH91" s="82">
        <f>SUM(AH87:AJ90)</f>
        <v>0.37799998484551744</v>
      </c>
      <c r="AI91" s="82"/>
      <c r="AJ91" s="176"/>
      <c r="AK91" s="84"/>
      <c r="AL91" s="175"/>
      <c r="AM91" s="82">
        <f>SUM(AM87:AO90)</f>
        <v>-9.5999926328659058E-2</v>
      </c>
      <c r="AN91" s="82"/>
      <c r="AO91" s="82"/>
      <c r="AP91" s="82">
        <f>SUM(AP87:AR90)</f>
        <v>-6.3999946912132566E-2</v>
      </c>
      <c r="AQ91" s="82"/>
      <c r="AR91" s="176"/>
      <c r="AS91" s="84"/>
      <c r="AT91" s="175"/>
      <c r="AU91" s="82">
        <f>SUM(AU87:AW90)</f>
        <v>-0.19199997186660767</v>
      </c>
      <c r="AV91" s="82"/>
      <c r="AW91" s="82"/>
      <c r="AX91" s="82">
        <f>SUM(AX87:AZ90)</f>
        <v>-0.19199997186660722</v>
      </c>
      <c r="AY91" s="82"/>
      <c r="AZ91" s="176"/>
    </row>
    <row r="92" spans="1:52" x14ac:dyDescent="0.2">
      <c r="A92" s="156" t="s">
        <v>195</v>
      </c>
      <c r="B92" s="157"/>
      <c r="C92" s="157"/>
      <c r="D92" s="157"/>
      <c r="E92" s="158"/>
      <c r="F92" s="158"/>
      <c r="G92" s="158"/>
      <c r="H92" s="158"/>
      <c r="I92" s="158"/>
      <c r="J92" s="158"/>
      <c r="K92" s="158"/>
      <c r="L92" s="159"/>
      <c r="M92" s="160"/>
      <c r="N92" s="161"/>
      <c r="O92" s="162"/>
      <c r="P92" s="162"/>
      <c r="Q92" s="162"/>
      <c r="R92" s="162"/>
      <c r="S92" s="162"/>
      <c r="T92" s="163"/>
      <c r="U92" s="160"/>
      <c r="V92" s="161"/>
      <c r="W92" s="162"/>
      <c r="X92" s="162"/>
      <c r="Y92" s="162"/>
      <c r="Z92" s="162"/>
      <c r="AA92" s="162"/>
      <c r="AB92" s="163"/>
      <c r="AC92" s="160"/>
      <c r="AD92" s="161"/>
      <c r="AE92" s="162"/>
      <c r="AF92" s="162"/>
      <c r="AG92" s="162"/>
      <c r="AH92" s="162"/>
      <c r="AI92" s="162"/>
      <c r="AJ92" s="163"/>
      <c r="AK92" s="160"/>
      <c r="AL92" s="161"/>
      <c r="AM92" s="162"/>
      <c r="AN92" s="162"/>
      <c r="AO92" s="162"/>
      <c r="AP92" s="162"/>
      <c r="AQ92" s="162"/>
      <c r="AR92" s="163"/>
      <c r="AS92" s="160"/>
      <c r="AT92" s="161"/>
      <c r="AU92" s="162"/>
      <c r="AV92" s="162"/>
      <c r="AW92" s="162"/>
      <c r="AX92" s="162"/>
      <c r="AY92" s="162"/>
      <c r="AZ92" s="163"/>
    </row>
    <row r="93" spans="1:52" x14ac:dyDescent="0.2">
      <c r="A93" s="168" t="s">
        <v>196</v>
      </c>
      <c r="B93" s="169"/>
      <c r="C93" s="169"/>
      <c r="D93" s="169"/>
      <c r="E93" s="17"/>
      <c r="F93" s="17"/>
      <c r="G93" s="17"/>
      <c r="H93" s="17"/>
      <c r="I93" s="17"/>
      <c r="J93" s="17"/>
      <c r="K93" s="17"/>
      <c r="L93" s="3"/>
      <c r="M93" s="166">
        <f>M14</f>
        <v>134.82401867544516</v>
      </c>
      <c r="N93" s="167"/>
      <c r="O93" s="164">
        <f>O14</f>
        <v>0.47999998927116394</v>
      </c>
      <c r="P93" s="164"/>
      <c r="Q93" s="164"/>
      <c r="R93" s="164">
        <f>Q14</f>
        <v>1.440000057220459</v>
      </c>
      <c r="S93" s="164"/>
      <c r="T93" s="165"/>
      <c r="U93" s="166">
        <f>U14</f>
        <v>122.47448257662879</v>
      </c>
      <c r="V93" s="167"/>
      <c r="W93" s="164">
        <f>W14</f>
        <v>0.95999997854232788</v>
      </c>
      <c r="X93" s="164"/>
      <c r="Y93" s="164"/>
      <c r="Z93" s="164">
        <f>Y14</f>
        <v>0.95999997854232788</v>
      </c>
      <c r="AA93" s="164"/>
      <c r="AB93" s="165"/>
      <c r="AC93" s="166">
        <f>AC14</f>
        <v>96.824580048188679</v>
      </c>
      <c r="AD93" s="167"/>
      <c r="AE93" s="164">
        <f>AE14</f>
        <v>0.95999997854232788</v>
      </c>
      <c r="AF93" s="164"/>
      <c r="AG93" s="164"/>
      <c r="AH93" s="164">
        <f>AG14</f>
        <v>0.47999998927116394</v>
      </c>
      <c r="AI93" s="164"/>
      <c r="AJ93" s="165"/>
      <c r="AK93" s="166">
        <f>AK14</f>
        <v>156.12495085474578</v>
      </c>
      <c r="AL93" s="167"/>
      <c r="AM93" s="164">
        <f>AM14</f>
        <v>1.440000057220459</v>
      </c>
      <c r="AN93" s="164"/>
      <c r="AO93" s="164"/>
      <c r="AP93" s="164">
        <f>AO14</f>
        <v>0.95999997854232788</v>
      </c>
      <c r="AQ93" s="164"/>
      <c r="AR93" s="165"/>
      <c r="AS93" s="166">
        <f>AS14</f>
        <v>189.6379289398063</v>
      </c>
      <c r="AT93" s="167"/>
      <c r="AU93" s="164">
        <f>AU14</f>
        <v>1.440000057220459</v>
      </c>
      <c r="AV93" s="164"/>
      <c r="AW93" s="164"/>
      <c r="AX93" s="164">
        <f>AW14</f>
        <v>1.440000057220459</v>
      </c>
      <c r="AY93" s="164"/>
      <c r="AZ93" s="165"/>
    </row>
    <row r="94" spans="1:52" x14ac:dyDescent="0.2">
      <c r="A94" s="168" t="s">
        <v>197</v>
      </c>
      <c r="B94" s="169"/>
      <c r="C94" s="169"/>
      <c r="D94" s="169"/>
      <c r="E94" s="17"/>
      <c r="F94" s="17"/>
      <c r="G94" s="17"/>
      <c r="H94" s="17"/>
      <c r="I94" s="17"/>
      <c r="J94" s="17"/>
      <c r="K94" s="17"/>
      <c r="L94" s="3"/>
      <c r="M94" s="198">
        <f>IF(OR(M46=0,S14=0),0,ABS(1000*O94/(SQRT(3)*M46*S14)))</f>
        <v>303.35406085444987</v>
      </c>
      <c r="N94" s="199"/>
      <c r="O94" s="200">
        <v>-1.0800000429153442</v>
      </c>
      <c r="P94" s="200"/>
      <c r="Q94" s="200"/>
      <c r="R94" s="48">
        <f>-ABS(O94)*TAN(ACOS(S14))</f>
        <v>-3.2400003299117208</v>
      </c>
      <c r="S94" s="48"/>
      <c r="T94" s="170"/>
      <c r="U94" s="198">
        <f>IF(OR(U46=0,AA14=0),0,ABS(1000*W94/(SQRT(3)*U46*AA14)))</f>
        <v>107.16517130402309</v>
      </c>
      <c r="V94" s="199"/>
      <c r="W94" s="200">
        <v>-0.8399999737739563</v>
      </c>
      <c r="X94" s="200"/>
      <c r="Y94" s="200"/>
      <c r="Z94" s="48">
        <f>-ABS(W94)*TAN(ACOS(AA14))</f>
        <v>-0.83999997377395597</v>
      </c>
      <c r="AA94" s="48"/>
      <c r="AB94" s="170"/>
      <c r="AC94" s="198">
        <f>IF(OR(AC46=0,AI14=0),0,ABS(1000*AE94/(SQRT(3)*AC46*AI14)))</f>
        <v>121.03073257481245</v>
      </c>
      <c r="AD94" s="199"/>
      <c r="AE94" s="200">
        <v>-1.2000000476837158</v>
      </c>
      <c r="AF94" s="200"/>
      <c r="AG94" s="200"/>
      <c r="AH94" s="48">
        <f>-ABS(AE94)*TAN(ACOS(AI14))</f>
        <v>-0.60000002384185791</v>
      </c>
      <c r="AI94" s="48"/>
      <c r="AJ94" s="170"/>
      <c r="AK94" s="198">
        <f>IF(OR(AK46=0,AQ14=0),0,ABS(1000*AM94/(SQRT(3)*AK46*AQ14)))</f>
        <v>130.10412571228815</v>
      </c>
      <c r="AL94" s="199"/>
      <c r="AM94" s="200">
        <v>-1.2000000476837158</v>
      </c>
      <c r="AN94" s="200"/>
      <c r="AO94" s="200"/>
      <c r="AP94" s="48">
        <f>-ABS(AM94)*TAN(ACOS(AQ14))</f>
        <v>-0.79999998211860635</v>
      </c>
      <c r="AQ94" s="48"/>
      <c r="AR94" s="170"/>
      <c r="AS94" s="198">
        <f>IF(OR(AS46=0,AY14=0),0,ABS(1000*AU94/(SQRT(3)*AS46*AY14)))</f>
        <v>189.6379289398063</v>
      </c>
      <c r="AT94" s="199"/>
      <c r="AU94" s="200">
        <v>-1.440000057220459</v>
      </c>
      <c r="AV94" s="200"/>
      <c r="AW94" s="200"/>
      <c r="AX94" s="48">
        <f>-ABS(AU94)*TAN(ACOS(AY14))</f>
        <v>-1.4400000572204585</v>
      </c>
      <c r="AY94" s="48"/>
      <c r="AZ94" s="170"/>
    </row>
    <row r="95" spans="1:52" x14ac:dyDescent="0.2">
      <c r="A95" s="168" t="s">
        <v>198</v>
      </c>
      <c r="B95" s="169"/>
      <c r="C95" s="169"/>
      <c r="D95" s="169"/>
      <c r="E95" s="17"/>
      <c r="F95" s="17"/>
      <c r="G95" s="17"/>
      <c r="H95" s="17"/>
      <c r="I95" s="17"/>
      <c r="J95" s="17"/>
      <c r="K95" s="17"/>
      <c r="L95" s="3"/>
      <c r="M95" s="198">
        <f>IF(OR(M46=0,S14=0),0,ABS(1000*O95/(SQRT(3)*M46*S14)))</f>
        <v>3.3706005715233416</v>
      </c>
      <c r="N95" s="199"/>
      <c r="O95" s="200">
        <v>-1.2000000104308128E-2</v>
      </c>
      <c r="P95" s="200"/>
      <c r="Q95" s="200"/>
      <c r="R95" s="48">
        <f>-ABS(O95)*TAN(ACOS(S14))</f>
        <v>-3.6000002548098625E-2</v>
      </c>
      <c r="S95" s="48"/>
      <c r="T95" s="170"/>
      <c r="U95" s="198">
        <f>IF(OR(U46=0,AA14=0),0,ABS(1000*W95/(SQRT(3)*U46*AA14)))</f>
        <v>1.5309310797342153</v>
      </c>
      <c r="V95" s="199"/>
      <c r="W95" s="200">
        <v>-1.2000000104308128E-2</v>
      </c>
      <c r="X95" s="200"/>
      <c r="Y95" s="200"/>
      <c r="Z95" s="48">
        <f>-ABS(W95)*TAN(ACOS(AA14))</f>
        <v>-1.2000000104308125E-2</v>
      </c>
      <c r="AA95" s="48"/>
      <c r="AB95" s="170"/>
      <c r="AC95" s="198">
        <f>IF(OR(AC46=0,AI14=0),0,ABS(1000*AE95/(SQRT(3)*AC46*AI14)))</f>
        <v>0</v>
      </c>
      <c r="AD95" s="199"/>
      <c r="AE95" s="200">
        <v>0</v>
      </c>
      <c r="AF95" s="200"/>
      <c r="AG95" s="200"/>
      <c r="AH95" s="48">
        <f>-ABS(AE95)*TAN(ACOS(AI14))</f>
        <v>0</v>
      </c>
      <c r="AI95" s="48"/>
      <c r="AJ95" s="170"/>
      <c r="AK95" s="198">
        <f>IF(OR(AK46=0,AQ14=0),0,ABS(1000*AM95/(SQRT(3)*AK46*AQ14)))</f>
        <v>1.3010412167332468</v>
      </c>
      <c r="AL95" s="199"/>
      <c r="AM95" s="200">
        <v>-1.2000000104308128E-2</v>
      </c>
      <c r="AN95" s="200"/>
      <c r="AO95" s="200"/>
      <c r="AP95" s="48">
        <f>-ABS(AM95)*TAN(ACOS(AQ14))</f>
        <v>-7.9999995728333925E-3</v>
      </c>
      <c r="AQ95" s="48"/>
      <c r="AR95" s="170"/>
      <c r="AS95" s="198">
        <f>IF(OR(AS46=0,AY14=0),0,ABS(1000*AU95/(SQRT(3)*AS46*AY14)))</f>
        <v>0</v>
      </c>
      <c r="AT95" s="199"/>
      <c r="AU95" s="200">
        <v>0</v>
      </c>
      <c r="AV95" s="200"/>
      <c r="AW95" s="200"/>
      <c r="AX95" s="48">
        <f>-ABS(AU95)*TAN(ACOS(AY14))</f>
        <v>0</v>
      </c>
      <c r="AY95" s="48"/>
      <c r="AZ95" s="170"/>
    </row>
    <row r="96" spans="1:52" x14ac:dyDescent="0.2">
      <c r="A96" s="168" t="s">
        <v>199</v>
      </c>
      <c r="B96" s="169"/>
      <c r="C96" s="169"/>
      <c r="D96" s="169"/>
      <c r="E96" s="17"/>
      <c r="F96" s="17"/>
      <c r="G96" s="17"/>
      <c r="H96" s="17"/>
      <c r="I96" s="17"/>
      <c r="J96" s="17"/>
      <c r="K96" s="17"/>
      <c r="L96" s="3"/>
      <c r="M96" s="198">
        <f>IF(OR(M46=0,S14=0),0,ABS(1000*O96/(SQRT(3)*M46*S14)))</f>
        <v>0</v>
      </c>
      <c r="N96" s="199"/>
      <c r="O96" s="200">
        <v>0</v>
      </c>
      <c r="P96" s="200"/>
      <c r="Q96" s="200"/>
      <c r="R96" s="48">
        <f>-ABS(O96)*TAN(ACOS(S14))</f>
        <v>0</v>
      </c>
      <c r="S96" s="48"/>
      <c r="T96" s="170"/>
      <c r="U96" s="198">
        <f>IF(OR(U46=0,AA14=0),0,ABS(1000*W96/(SQRT(3)*U46*AA14)))</f>
        <v>0</v>
      </c>
      <c r="V96" s="199"/>
      <c r="W96" s="200">
        <v>0</v>
      </c>
      <c r="X96" s="200"/>
      <c r="Y96" s="200"/>
      <c r="Z96" s="48">
        <f>-ABS(W96)*TAN(ACOS(AA14))</f>
        <v>0</v>
      </c>
      <c r="AA96" s="48"/>
      <c r="AB96" s="170"/>
      <c r="AC96" s="198">
        <f>IF(OR(AC46=0,AI14=0),0,ABS(1000*AE96/(SQRT(3)*AC46*AI14)))</f>
        <v>0</v>
      </c>
      <c r="AD96" s="199"/>
      <c r="AE96" s="200">
        <v>0</v>
      </c>
      <c r="AF96" s="200"/>
      <c r="AG96" s="200"/>
      <c r="AH96" s="48">
        <f>-ABS(AE96)*TAN(ACOS(AI14))</f>
        <v>0</v>
      </c>
      <c r="AI96" s="48"/>
      <c r="AJ96" s="170"/>
      <c r="AK96" s="198">
        <f>IF(OR(AK46=0,AQ14=0),0,ABS(1000*AM96/(SQRT(3)*AK46*AQ14)))</f>
        <v>0</v>
      </c>
      <c r="AL96" s="199"/>
      <c r="AM96" s="200">
        <v>0</v>
      </c>
      <c r="AN96" s="200"/>
      <c r="AO96" s="200"/>
      <c r="AP96" s="48">
        <f>-ABS(AM96)*TAN(ACOS(AQ14))</f>
        <v>0</v>
      </c>
      <c r="AQ96" s="48"/>
      <c r="AR96" s="170"/>
      <c r="AS96" s="198">
        <f>IF(OR(AS46=0,AY14=0),0,ABS(1000*AU96/(SQRT(3)*AS46*AY14)))</f>
        <v>0</v>
      </c>
      <c r="AT96" s="199"/>
      <c r="AU96" s="200">
        <v>0</v>
      </c>
      <c r="AV96" s="200"/>
      <c r="AW96" s="200"/>
      <c r="AX96" s="48">
        <f>-ABS(AU96)*TAN(ACOS(AY14))</f>
        <v>0</v>
      </c>
      <c r="AY96" s="48"/>
      <c r="AZ96" s="170"/>
    </row>
    <row r="97" spans="1:52" x14ac:dyDescent="0.2">
      <c r="A97" s="168" t="s">
        <v>200</v>
      </c>
      <c r="B97" s="169"/>
      <c r="C97" s="169"/>
      <c r="D97" s="169"/>
      <c r="E97" s="17"/>
      <c r="F97" s="17"/>
      <c r="G97" s="17"/>
      <c r="H97" s="17"/>
      <c r="I97" s="17"/>
      <c r="J97" s="17"/>
      <c r="K97" s="17"/>
      <c r="L97" s="3"/>
      <c r="M97" s="198">
        <f>IF(OR(M46=0,S14=0),0,ABS(1000*O97/(SQRT(3)*M46*S14)))</f>
        <v>91.00621490794417</v>
      </c>
      <c r="N97" s="199"/>
      <c r="O97" s="200">
        <v>-0.32400000095367432</v>
      </c>
      <c r="P97" s="200"/>
      <c r="Q97" s="200"/>
      <c r="R97" s="48">
        <f>-ABS(O97)*TAN(ACOS(S14))</f>
        <v>-0.97200006321072707</v>
      </c>
      <c r="S97" s="48"/>
      <c r="T97" s="170"/>
      <c r="U97" s="198">
        <f>IF(OR(U46=0,AA14=0),0,ABS(1000*W97/(SQRT(3)*U46*AA14)))</f>
        <v>36.742344012566953</v>
      </c>
      <c r="V97" s="199"/>
      <c r="W97" s="200">
        <v>-0.28799998760223389</v>
      </c>
      <c r="X97" s="200"/>
      <c r="Y97" s="200"/>
      <c r="Z97" s="48">
        <f>-ABS(W97)*TAN(ACOS(AA14))</f>
        <v>-0.28799998760223378</v>
      </c>
      <c r="AA97" s="48"/>
      <c r="AB97" s="170"/>
      <c r="AC97" s="198">
        <f>IF(OR(AC46=0,AI14=0),0,ABS(1000*AE97/(SQRT(3)*AC46*AI14)))</f>
        <v>27.231914829332798</v>
      </c>
      <c r="AD97" s="199"/>
      <c r="AE97" s="200">
        <v>-0.27000001072883606</v>
      </c>
      <c r="AF97" s="200"/>
      <c r="AG97" s="200"/>
      <c r="AH97" s="48">
        <f>-ABS(AE97)*TAN(ACOS(AI14))</f>
        <v>-0.13500000536441803</v>
      </c>
      <c r="AI97" s="48"/>
      <c r="AJ97" s="170"/>
      <c r="AK97" s="198">
        <f>IF(OR(AK46=0,AQ14=0),0,ABS(1000*AM97/(SQRT(3)*AK46*AQ14)))</f>
        <v>31.224987586012528</v>
      </c>
      <c r="AL97" s="199"/>
      <c r="AM97" s="200">
        <v>-0.28799998760223389</v>
      </c>
      <c r="AN97" s="200"/>
      <c r="AO97" s="200"/>
      <c r="AP97" s="48">
        <f>-ABS(AM97)*TAN(ACOS(AQ14))</f>
        <v>-0.19199997981389455</v>
      </c>
      <c r="AQ97" s="48"/>
      <c r="AR97" s="170"/>
      <c r="AS97" s="198">
        <f>IF(OR(AS46=0,AY14=0),0,ABS(1000*AU97/(SQRT(3)*AS46*AY14)))</f>
        <v>33.18663677951465</v>
      </c>
      <c r="AT97" s="199"/>
      <c r="AU97" s="200">
        <v>-0.25200000405311584</v>
      </c>
      <c r="AV97" s="200"/>
      <c r="AW97" s="200"/>
      <c r="AX97" s="48">
        <f>-ABS(AU97)*TAN(ACOS(AY14))</f>
        <v>-0.25200000405311573</v>
      </c>
      <c r="AY97" s="48"/>
      <c r="AZ97" s="170"/>
    </row>
    <row r="98" spans="1:52" ht="13.5" thickBot="1" x14ac:dyDescent="0.25">
      <c r="A98" s="171" t="s">
        <v>201</v>
      </c>
      <c r="B98" s="172"/>
      <c r="C98" s="172"/>
      <c r="D98" s="172"/>
      <c r="E98" s="173"/>
      <c r="F98" s="173"/>
      <c r="G98" s="173"/>
      <c r="H98" s="173"/>
      <c r="I98" s="173"/>
      <c r="J98" s="173"/>
      <c r="K98" s="173"/>
      <c r="L98" s="174"/>
      <c r="M98" s="84"/>
      <c r="N98" s="175"/>
      <c r="O98" s="82">
        <f>SUM(O93:Q97)</f>
        <v>-0.93600005470216274</v>
      </c>
      <c r="P98" s="82"/>
      <c r="Q98" s="82"/>
      <c r="R98" s="82">
        <f>SUM(R93:T97)</f>
        <v>-2.8080003384500873</v>
      </c>
      <c r="S98" s="82"/>
      <c r="T98" s="176"/>
      <c r="U98" s="84"/>
      <c r="V98" s="175"/>
      <c r="W98" s="82">
        <f>SUM(W93:Y97)</f>
        <v>-0.17999998293817043</v>
      </c>
      <c r="X98" s="82"/>
      <c r="Y98" s="82"/>
      <c r="Z98" s="82">
        <f>SUM(Z93:AB97)</f>
        <v>-0.17999998293816999</v>
      </c>
      <c r="AA98" s="82"/>
      <c r="AB98" s="176"/>
      <c r="AC98" s="84"/>
      <c r="AD98" s="175"/>
      <c r="AE98" s="82">
        <f>SUM(AE93:AG97)</f>
        <v>-0.510000079870224</v>
      </c>
      <c r="AF98" s="82"/>
      <c r="AG98" s="82"/>
      <c r="AH98" s="82">
        <f>SUM(AH93:AJ97)</f>
        <v>-0.255000039935112</v>
      </c>
      <c r="AI98" s="82"/>
      <c r="AJ98" s="176"/>
      <c r="AK98" s="84"/>
      <c r="AL98" s="175"/>
      <c r="AM98" s="82">
        <f>SUM(AM93:AO97)</f>
        <v>-5.9999978169798851E-2</v>
      </c>
      <c r="AN98" s="82"/>
      <c r="AO98" s="82"/>
      <c r="AP98" s="82">
        <f>SUM(AP93:AR97)</f>
        <v>-3.9999982963006414E-2</v>
      </c>
      <c r="AQ98" s="82"/>
      <c r="AR98" s="176"/>
      <c r="AS98" s="84"/>
      <c r="AT98" s="175"/>
      <c r="AU98" s="82">
        <f>SUM(AU93:AW97)</f>
        <v>-0.25200000405311584</v>
      </c>
      <c r="AV98" s="82"/>
      <c r="AW98" s="82"/>
      <c r="AX98" s="82">
        <f>SUM(AX93:AZ97)</f>
        <v>-0.25200000405311529</v>
      </c>
      <c r="AY98" s="82"/>
      <c r="AZ98" s="176"/>
    </row>
    <row r="99" spans="1:52" x14ac:dyDescent="0.2">
      <c r="A99" s="156" t="s">
        <v>202</v>
      </c>
      <c r="B99" s="157"/>
      <c r="C99" s="157"/>
      <c r="D99" s="157"/>
      <c r="E99" s="158"/>
      <c r="F99" s="158"/>
      <c r="G99" s="158"/>
      <c r="H99" s="158"/>
      <c r="I99" s="158"/>
      <c r="J99" s="158"/>
      <c r="K99" s="158"/>
      <c r="L99" s="159"/>
      <c r="M99" s="160"/>
      <c r="N99" s="161"/>
      <c r="O99" s="162"/>
      <c r="P99" s="162"/>
      <c r="Q99" s="162"/>
      <c r="R99" s="162"/>
      <c r="S99" s="162"/>
      <c r="T99" s="163"/>
      <c r="U99" s="160"/>
      <c r="V99" s="161"/>
      <c r="W99" s="162"/>
      <c r="X99" s="162"/>
      <c r="Y99" s="162"/>
      <c r="Z99" s="162"/>
      <c r="AA99" s="162"/>
      <c r="AB99" s="163"/>
      <c r="AC99" s="160"/>
      <c r="AD99" s="161"/>
      <c r="AE99" s="162"/>
      <c r="AF99" s="162"/>
      <c r="AG99" s="162"/>
      <c r="AH99" s="162"/>
      <c r="AI99" s="162"/>
      <c r="AJ99" s="163"/>
      <c r="AK99" s="160"/>
      <c r="AL99" s="161"/>
      <c r="AM99" s="162"/>
      <c r="AN99" s="162"/>
      <c r="AO99" s="162"/>
      <c r="AP99" s="162"/>
      <c r="AQ99" s="162"/>
      <c r="AR99" s="163"/>
      <c r="AS99" s="160"/>
      <c r="AT99" s="161"/>
      <c r="AU99" s="162"/>
      <c r="AV99" s="162"/>
      <c r="AW99" s="162"/>
      <c r="AX99" s="162"/>
      <c r="AY99" s="162"/>
      <c r="AZ99" s="163"/>
    </row>
    <row r="100" spans="1:52" x14ac:dyDescent="0.2">
      <c r="A100" s="168" t="s">
        <v>203</v>
      </c>
      <c r="B100" s="169"/>
      <c r="C100" s="169"/>
      <c r="D100" s="169"/>
      <c r="E100" s="17"/>
      <c r="F100" s="17"/>
      <c r="G100" s="17"/>
      <c r="H100" s="17"/>
      <c r="I100" s="17"/>
      <c r="J100" s="17"/>
      <c r="K100" s="17"/>
      <c r="L100" s="3"/>
      <c r="M100" s="166">
        <f>M18</f>
        <v>682.28666014046564</v>
      </c>
      <c r="N100" s="167"/>
      <c r="O100" s="164">
        <f>O18</f>
        <v>6.2399997711181641</v>
      </c>
      <c r="P100" s="164"/>
      <c r="Q100" s="164"/>
      <c r="R100" s="164">
        <f>Q18</f>
        <v>3.8399999141693115</v>
      </c>
      <c r="S100" s="164"/>
      <c r="T100" s="165"/>
      <c r="U100" s="166">
        <f>U18</f>
        <v>612.37245090422834</v>
      </c>
      <c r="V100" s="167"/>
      <c r="W100" s="164">
        <f>W18</f>
        <v>4.8000001907348633</v>
      </c>
      <c r="X100" s="164"/>
      <c r="Y100" s="164"/>
      <c r="Z100" s="164">
        <f>Y18</f>
        <v>4.8000001907348633</v>
      </c>
      <c r="AA100" s="164"/>
      <c r="AB100" s="165"/>
      <c r="AC100" s="166">
        <f>AC18</f>
        <v>612.37245090422834</v>
      </c>
      <c r="AD100" s="167"/>
      <c r="AE100" s="164">
        <f>AE18</f>
        <v>4.8000001907348633</v>
      </c>
      <c r="AF100" s="164"/>
      <c r="AG100" s="164"/>
      <c r="AH100" s="164">
        <f>AG18</f>
        <v>4.8000001907348633</v>
      </c>
      <c r="AI100" s="164"/>
      <c r="AJ100" s="165"/>
      <c r="AK100" s="166">
        <f>AK18</f>
        <v>612.37245090422834</v>
      </c>
      <c r="AL100" s="167"/>
      <c r="AM100" s="164">
        <f>AM18</f>
        <v>4.8000001907348633</v>
      </c>
      <c r="AN100" s="164"/>
      <c r="AO100" s="164"/>
      <c r="AP100" s="164">
        <f>AO18</f>
        <v>4.8000001907348633</v>
      </c>
      <c r="AQ100" s="164"/>
      <c r="AR100" s="165"/>
      <c r="AS100" s="166">
        <f>AS18</f>
        <v>739.56054874633503</v>
      </c>
      <c r="AT100" s="167"/>
      <c r="AU100" s="164">
        <f>AU18</f>
        <v>5.2800002098083496</v>
      </c>
      <c r="AV100" s="164"/>
      <c r="AW100" s="164"/>
      <c r="AX100" s="164">
        <f>AW18</f>
        <v>5.7600002288818359</v>
      </c>
      <c r="AY100" s="164"/>
      <c r="AZ100" s="165"/>
    </row>
    <row r="101" spans="1:52" x14ac:dyDescent="0.2">
      <c r="A101" s="168" t="s">
        <v>204</v>
      </c>
      <c r="B101" s="169"/>
      <c r="C101" s="169"/>
      <c r="D101" s="169"/>
      <c r="E101" s="17"/>
      <c r="F101" s="17"/>
      <c r="G101" s="17"/>
      <c r="H101" s="17"/>
      <c r="I101" s="17"/>
      <c r="J101" s="17"/>
      <c r="K101" s="17"/>
      <c r="L101" s="3"/>
      <c r="M101" s="198">
        <f>IF(OR(M47=0,S18=0),0,ABS(1000*O101/(SQRT(3)*M47*S18)))</f>
        <v>157.45077975651441</v>
      </c>
      <c r="N101" s="199"/>
      <c r="O101" s="200">
        <v>-1.440000057220459</v>
      </c>
      <c r="P101" s="200"/>
      <c r="Q101" s="200"/>
      <c r="R101" s="48">
        <f>-ABS(O101)*TAN(ACOS(S18))</f>
        <v>-0.88615389406328471</v>
      </c>
      <c r="S101" s="48"/>
      <c r="T101" s="170"/>
      <c r="U101" s="198">
        <f>IF(OR(U47=0,AA18=0),0,ABS(1000*W101/(SQRT(3)*U47*AA18)))</f>
        <v>137.78380145345136</v>
      </c>
      <c r="V101" s="199"/>
      <c r="W101" s="200">
        <v>-1.0800000429153442</v>
      </c>
      <c r="X101" s="200"/>
      <c r="Y101" s="200"/>
      <c r="Z101" s="48">
        <f>-ABS(W101)*TAN(ACOS(AA18))</f>
        <v>-1.0800000429153438</v>
      </c>
      <c r="AA101" s="48"/>
      <c r="AB101" s="170"/>
      <c r="AC101" s="198">
        <f>IF(OR(AC47=0,AI18=0),0,ABS(1000*AE101/(SQRT(3)*AC47*AI18)))</f>
        <v>168.40242399866278</v>
      </c>
      <c r="AD101" s="199"/>
      <c r="AE101" s="200">
        <v>-1.3200000524520874</v>
      </c>
      <c r="AF101" s="200"/>
      <c r="AG101" s="200"/>
      <c r="AH101" s="48">
        <f>-ABS(AE101)*TAN(ACOS(AI18))</f>
        <v>-1.320000052452087</v>
      </c>
      <c r="AI101" s="48"/>
      <c r="AJ101" s="170"/>
      <c r="AK101" s="198">
        <f>IF(OR(AK47=0,AQ18=0),0,ABS(1000*AM101/(SQRT(3)*AK47*AQ18)))</f>
        <v>153.09311272605709</v>
      </c>
      <c r="AL101" s="199"/>
      <c r="AM101" s="200">
        <v>-1.2000000476837158</v>
      </c>
      <c r="AN101" s="200"/>
      <c r="AO101" s="200"/>
      <c r="AP101" s="48">
        <f>-ABS(AM101)*TAN(ACOS(AQ18))</f>
        <v>-1.2000000476837154</v>
      </c>
      <c r="AQ101" s="48"/>
      <c r="AR101" s="170"/>
      <c r="AS101" s="198">
        <f>IF(OR(AS47=0,AY18=0),0,ABS(1000*AU101/(SQRT(3)*AS47*AY18)))</f>
        <v>235.31470335821189</v>
      </c>
      <c r="AT101" s="199"/>
      <c r="AU101" s="200">
        <v>-1.6799999475479126</v>
      </c>
      <c r="AV101" s="200"/>
      <c r="AW101" s="200"/>
      <c r="AX101" s="48">
        <f>-ABS(AU101)*TAN(ACOS(AY18))</f>
        <v>-1.8327272155068133</v>
      </c>
      <c r="AY101" s="48"/>
      <c r="AZ101" s="170"/>
    </row>
    <row r="102" spans="1:52" x14ac:dyDescent="0.2">
      <c r="A102" s="168" t="s">
        <v>205</v>
      </c>
      <c r="B102" s="169"/>
      <c r="C102" s="169"/>
      <c r="D102" s="169"/>
      <c r="E102" s="17"/>
      <c r="F102" s="17"/>
      <c r="G102" s="17"/>
      <c r="H102" s="17"/>
      <c r="I102" s="17"/>
      <c r="J102" s="17"/>
      <c r="K102" s="17"/>
      <c r="L102" s="3"/>
      <c r="M102" s="198">
        <f>IF(OR(M47=0,S18=0),0,ABS(1000*O102/(SQRT(3)*M47*S18)))</f>
        <v>413.30827730918901</v>
      </c>
      <c r="N102" s="199"/>
      <c r="O102" s="200">
        <v>-3.7799999713897705</v>
      </c>
      <c r="P102" s="200"/>
      <c r="Q102" s="200"/>
      <c r="R102" s="48">
        <f>-ABS(O102)*TAN(ACOS(S18))</f>
        <v>-2.3261538618767768</v>
      </c>
      <c r="S102" s="48"/>
      <c r="T102" s="170"/>
      <c r="U102" s="198">
        <f>IF(OR(U47=0,AA18=0),0,ABS(1000*W102/(SQRT(3)*U47*AA18)))</f>
        <v>459.27930776130376</v>
      </c>
      <c r="V102" s="199"/>
      <c r="W102" s="200">
        <v>-3.5999999046325684</v>
      </c>
      <c r="X102" s="200"/>
      <c r="Y102" s="200"/>
      <c r="Z102" s="48">
        <f>-ABS(W102)*TAN(ACOS(AA18))</f>
        <v>-3.599999904632567</v>
      </c>
      <c r="AA102" s="48"/>
      <c r="AB102" s="170"/>
      <c r="AC102" s="198">
        <f>IF(OR(AC47=0,AI18=0),0,ABS(1000*AE102/(SQRT(3)*AC47*AI18)))</f>
        <v>574.09914991006349</v>
      </c>
      <c r="AD102" s="199"/>
      <c r="AE102" s="200">
        <v>-4.5</v>
      </c>
      <c r="AF102" s="200"/>
      <c r="AG102" s="200"/>
      <c r="AH102" s="48">
        <f>-ABS(AE102)*TAN(ACOS(AI18))</f>
        <v>-4.4999999999999982</v>
      </c>
      <c r="AI102" s="48"/>
      <c r="AJ102" s="170"/>
      <c r="AK102" s="198">
        <f>IF(OR(AK47=0,AQ18=0),0,ABS(1000*AM102/(SQRT(3)*AK47*AQ18)))</f>
        <v>482.24328227442919</v>
      </c>
      <c r="AL102" s="199"/>
      <c r="AM102" s="200">
        <v>-3.7799999713897705</v>
      </c>
      <c r="AN102" s="200"/>
      <c r="AO102" s="200"/>
      <c r="AP102" s="48">
        <f>-ABS(AM102)*TAN(ACOS(AQ18))</f>
        <v>-3.7799999713897692</v>
      </c>
      <c r="AQ102" s="48"/>
      <c r="AR102" s="170"/>
      <c r="AS102" s="198">
        <f>IF(OR(AS47=0,AY18=0),0,ABS(1000*AU102/(SQRT(3)*AS47*AY18)))</f>
        <v>327.75976360278372</v>
      </c>
      <c r="AT102" s="199"/>
      <c r="AU102" s="200">
        <v>-2.3399999141693115</v>
      </c>
      <c r="AV102" s="200"/>
      <c r="AW102" s="200"/>
      <c r="AX102" s="48">
        <f>-ABS(AU102)*TAN(ACOS(AY18))</f>
        <v>-2.5527271790937935</v>
      </c>
      <c r="AY102" s="48"/>
      <c r="AZ102" s="170"/>
    </row>
    <row r="103" spans="1:52" ht="13.5" thickBot="1" x14ac:dyDescent="0.25">
      <c r="A103" s="177" t="s">
        <v>206</v>
      </c>
      <c r="B103" s="178"/>
      <c r="C103" s="178"/>
      <c r="D103" s="178"/>
      <c r="E103" s="179"/>
      <c r="F103" s="179"/>
      <c r="G103" s="179"/>
      <c r="H103" s="179"/>
      <c r="I103" s="179"/>
      <c r="J103" s="179"/>
      <c r="K103" s="179"/>
      <c r="L103" s="180"/>
      <c r="M103" s="181"/>
      <c r="N103" s="182"/>
      <c r="O103" s="183">
        <f>SUM(O100:Q102)</f>
        <v>1.0199997425079346</v>
      </c>
      <c r="P103" s="183"/>
      <c r="Q103" s="183"/>
      <c r="R103" s="183">
        <f>SUM(R100:T102)</f>
        <v>0.62769215822924984</v>
      </c>
      <c r="S103" s="183"/>
      <c r="T103" s="184"/>
      <c r="U103" s="181"/>
      <c r="V103" s="182"/>
      <c r="W103" s="183">
        <f>SUM(W100:Y102)</f>
        <v>0.12000024318695068</v>
      </c>
      <c r="X103" s="183"/>
      <c r="Y103" s="183"/>
      <c r="Z103" s="183">
        <f>SUM(Z100:AB102)</f>
        <v>0.12000024318695246</v>
      </c>
      <c r="AA103" s="183"/>
      <c r="AB103" s="184"/>
      <c r="AC103" s="181"/>
      <c r="AD103" s="182"/>
      <c r="AE103" s="183">
        <f>SUM(AE100:AG102)</f>
        <v>-1.0199998617172241</v>
      </c>
      <c r="AF103" s="183"/>
      <c r="AG103" s="183"/>
      <c r="AH103" s="183">
        <f>SUM(AH100:AJ102)</f>
        <v>-1.0199998617172219</v>
      </c>
      <c r="AI103" s="183"/>
      <c r="AJ103" s="184"/>
      <c r="AK103" s="181"/>
      <c r="AL103" s="182"/>
      <c r="AM103" s="183">
        <f>SUM(AM100:AO102)</f>
        <v>-0.17999982833862305</v>
      </c>
      <c r="AN103" s="183"/>
      <c r="AO103" s="183"/>
      <c r="AP103" s="183">
        <f>SUM(AP100:AR102)</f>
        <v>-0.17999982833862127</v>
      </c>
      <c r="AQ103" s="183"/>
      <c r="AR103" s="184"/>
      <c r="AS103" s="181"/>
      <c r="AT103" s="182"/>
      <c r="AU103" s="183">
        <f>SUM(AU100:AW102)</f>
        <v>1.2600003480911255</v>
      </c>
      <c r="AV103" s="183"/>
      <c r="AW103" s="183"/>
      <c r="AX103" s="183">
        <f>SUM(AX100:AZ102)</f>
        <v>1.3745458342812289</v>
      </c>
      <c r="AY103" s="183"/>
      <c r="AZ103" s="184"/>
    </row>
    <row r="104" spans="1:52" ht="13.5" thickBot="1" x14ac:dyDescent="0.25">
      <c r="A104" s="185" t="s">
        <v>44</v>
      </c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7"/>
      <c r="M104" s="188"/>
      <c r="N104" s="189"/>
      <c r="O104" s="190">
        <f>SUM(O78:Q84)+SUM(O87:Q90)+SUM(O93:Q97)+SUM(O100:Q102)</f>
        <v>1.8479995522648096</v>
      </c>
      <c r="P104" s="190"/>
      <c r="Q104" s="190"/>
      <c r="R104" s="190">
        <f>SUM(R78:T84)+SUM(R87:T90)+SUM(R93:T97)+SUM(R100:T102)</f>
        <v>-1.0491503169156231</v>
      </c>
      <c r="S104" s="190"/>
      <c r="T104" s="191"/>
      <c r="U104" s="188"/>
      <c r="V104" s="189"/>
      <c r="W104" s="190">
        <f>SUM(W78:Y84)+SUM(W87:Y90)+SUM(W93:Y97)+SUM(W100:Y102)</f>
        <v>1.1040006224066019</v>
      </c>
      <c r="X104" s="190"/>
      <c r="Y104" s="190"/>
      <c r="Z104" s="190">
        <f>SUM(Z78:AB84)+SUM(Z87:AB90)+SUM(Z93:AB97)+SUM(Z100:AB102)</f>
        <v>0.65200050609807625</v>
      </c>
      <c r="AA104" s="190"/>
      <c r="AB104" s="191"/>
      <c r="AC104" s="188"/>
      <c r="AD104" s="189"/>
      <c r="AE104" s="190">
        <f>SUM(AE78:AG84)+SUM(AE87:AG90)+SUM(AE93:AG97)+SUM(AE100:AG102)</f>
        <v>-1.7580002546310425</v>
      </c>
      <c r="AF104" s="190"/>
      <c r="AG104" s="190"/>
      <c r="AH104" s="190">
        <f>SUM(AH78:AJ84)+SUM(AH87:AJ90)+SUM(AH93:AJ97)+SUM(AH100:AJ102)</f>
        <v>-1.4002501278650108</v>
      </c>
      <c r="AI104" s="190"/>
      <c r="AJ104" s="191"/>
      <c r="AK104" s="188"/>
      <c r="AL104" s="189"/>
      <c r="AM104" s="190">
        <f>SUM(AM78:AO84)+SUM(AM87:AO90)+SUM(AM93:AO97)+SUM(AM100:AO102)</f>
        <v>-0.79199988208711147</v>
      </c>
      <c r="AN104" s="190"/>
      <c r="AO104" s="190"/>
      <c r="AP104" s="190">
        <f>SUM(AP78:AR84)+SUM(AP87:AR90)+SUM(AP93:AR97)+SUM(AP100:AR102)</f>
        <v>-0.55223515580012561</v>
      </c>
      <c r="AQ104" s="190"/>
      <c r="AR104" s="191"/>
      <c r="AS104" s="188"/>
      <c r="AT104" s="189"/>
      <c r="AU104" s="190">
        <f>SUM(AU78:AW84)+SUM(AU87:AW90)+SUM(AU93:AW97)+SUM(AU100:AW102)</f>
        <v>-1.415999710559845</v>
      </c>
      <c r="AV104" s="190"/>
      <c r="AW104" s="190"/>
      <c r="AX104" s="190">
        <f>SUM(AX78:AZ84)+SUM(AX87:AZ90)+SUM(AX93:AZ97)+SUM(AX100:AZ102)</f>
        <v>-1.1420256357190741</v>
      </c>
      <c r="AY104" s="190"/>
      <c r="AZ104" s="191"/>
    </row>
    <row r="105" spans="1:52" ht="13.5" thickBot="1" x14ac:dyDescent="0.25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</row>
    <row r="106" spans="1:52" ht="13.5" thickBot="1" x14ac:dyDescent="0.25">
      <c r="A106" s="195" t="s">
        <v>45</v>
      </c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7"/>
      <c r="M106" s="192" t="s">
        <v>207</v>
      </c>
      <c r="N106" s="193"/>
      <c r="O106" s="193"/>
      <c r="P106" s="193"/>
      <c r="Q106" s="193"/>
      <c r="R106" s="193"/>
      <c r="S106" s="193"/>
      <c r="T106" s="194"/>
      <c r="U106" s="192" t="s">
        <v>208</v>
      </c>
      <c r="V106" s="193"/>
      <c r="W106" s="193"/>
      <c r="X106" s="193"/>
      <c r="Y106" s="193"/>
      <c r="Z106" s="193"/>
      <c r="AA106" s="193"/>
      <c r="AB106" s="194"/>
      <c r="AC106" s="192" t="s">
        <v>208</v>
      </c>
      <c r="AD106" s="193"/>
      <c r="AE106" s="193"/>
      <c r="AF106" s="193"/>
      <c r="AG106" s="193"/>
      <c r="AH106" s="193"/>
      <c r="AI106" s="193"/>
      <c r="AJ106" s="194"/>
      <c r="AK106" s="192" t="s">
        <v>208</v>
      </c>
      <c r="AL106" s="193"/>
      <c r="AM106" s="193"/>
      <c r="AN106" s="193"/>
      <c r="AO106" s="193"/>
      <c r="AP106" s="193"/>
      <c r="AQ106" s="193"/>
      <c r="AR106" s="194"/>
      <c r="AS106" s="192" t="s">
        <v>209</v>
      </c>
      <c r="AT106" s="193"/>
      <c r="AU106" s="193"/>
      <c r="AV106" s="193"/>
      <c r="AW106" s="193"/>
      <c r="AX106" s="193"/>
      <c r="AY106" s="193"/>
      <c r="AZ106" s="194"/>
    </row>
    <row r="109" spans="1:52" s="22" customFormat="1" x14ac:dyDescent="0.2">
      <c r="F109" s="22" t="s">
        <v>552</v>
      </c>
    </row>
    <row r="110" spans="1:52" s="22" customFormat="1" x14ac:dyDescent="0.2">
      <c r="F110" s="22" t="s">
        <v>548</v>
      </c>
      <c r="AB110" s="22" t="s">
        <v>549</v>
      </c>
    </row>
    <row r="111" spans="1:52" s="22" customFormat="1" x14ac:dyDescent="0.2"/>
    <row r="112" spans="1:52" s="22" customFormat="1" x14ac:dyDescent="0.2"/>
    <row r="113" spans="6:28" s="22" customFormat="1" x14ac:dyDescent="0.2">
      <c r="F113" s="22" t="s">
        <v>553</v>
      </c>
      <c r="AB113" s="22" t="s">
        <v>554</v>
      </c>
    </row>
  </sheetData>
  <mergeCells count="1487"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1:AR1"/>
    <mergeCell ref="A2:AR2"/>
    <mergeCell ref="A3:L3"/>
    <mergeCell ref="M3:T3"/>
    <mergeCell ref="U3:AB3"/>
    <mergeCell ref="AC3:AJ3"/>
    <mergeCell ref="AK3:AR3"/>
    <mergeCell ref="AS5:AT5"/>
    <mergeCell ref="AU5:AV5"/>
    <mergeCell ref="AW5:AX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A7:D8"/>
    <mergeCell ref="E7:F7"/>
    <mergeCell ref="G7:H7"/>
    <mergeCell ref="I7:J7"/>
    <mergeCell ref="K7:L7"/>
    <mergeCell ref="M7:N7"/>
    <mergeCell ref="AX8:AZ8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AH8:AJ8"/>
    <mergeCell ref="AK8:AM8"/>
    <mergeCell ref="AN8:AO8"/>
    <mergeCell ref="AP8:AR8"/>
    <mergeCell ref="AS8:AU8"/>
    <mergeCell ref="AV8:AW8"/>
    <mergeCell ref="AY7:AZ7"/>
    <mergeCell ref="E8:L8"/>
    <mergeCell ref="M8:O8"/>
    <mergeCell ref="P8:Q8"/>
    <mergeCell ref="R8:T8"/>
    <mergeCell ref="U8:W8"/>
    <mergeCell ref="X8:Y8"/>
    <mergeCell ref="Z8:AB8"/>
    <mergeCell ref="AC8:AE8"/>
    <mergeCell ref="AF8:AG8"/>
    <mergeCell ref="AM7:AN7"/>
    <mergeCell ref="AO7:AP7"/>
    <mergeCell ref="AQ7:AR7"/>
    <mergeCell ref="AS7:AT7"/>
    <mergeCell ref="AU7:AV7"/>
    <mergeCell ref="AW7:AX7"/>
    <mergeCell ref="AU9:AV9"/>
    <mergeCell ref="AW9:AX9"/>
    <mergeCell ref="AY9:AZ9"/>
    <mergeCell ref="A10:D11"/>
    <mergeCell ref="E10:F10"/>
    <mergeCell ref="G10:H10"/>
    <mergeCell ref="I10:J10"/>
    <mergeCell ref="K10:L10"/>
    <mergeCell ref="M10:N10"/>
    <mergeCell ref="O10:P10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P11:AR11"/>
    <mergeCell ref="AS11:AU11"/>
    <mergeCell ref="AV11:AW11"/>
    <mergeCell ref="AX11:AZ11"/>
    <mergeCell ref="E12:F12"/>
    <mergeCell ref="G12:H12"/>
    <mergeCell ref="I12:J12"/>
    <mergeCell ref="K12:L12"/>
    <mergeCell ref="M12:N12"/>
    <mergeCell ref="O12:P12"/>
    <mergeCell ref="Z11:AB11"/>
    <mergeCell ref="AC11:AE11"/>
    <mergeCell ref="AF11:AG11"/>
    <mergeCell ref="AH11:AJ11"/>
    <mergeCell ref="AK11:AM11"/>
    <mergeCell ref="AN11:AO11"/>
    <mergeCell ref="E11:L11"/>
    <mergeCell ref="M11:O11"/>
    <mergeCell ref="P11:Q11"/>
    <mergeCell ref="R11:T11"/>
    <mergeCell ref="U11:W11"/>
    <mergeCell ref="X11:Y11"/>
    <mergeCell ref="W13:X13"/>
    <mergeCell ref="Y13:Z13"/>
    <mergeCell ref="A13:D15"/>
    <mergeCell ref="E13:F13"/>
    <mergeCell ref="G13:H13"/>
    <mergeCell ref="I13:J13"/>
    <mergeCell ref="K13:L13"/>
    <mergeCell ref="M13:N13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W14:X14"/>
    <mergeCell ref="Y14:Z14"/>
    <mergeCell ref="AA14:AB14"/>
    <mergeCell ref="AC14:AD14"/>
    <mergeCell ref="AE14:AF14"/>
    <mergeCell ref="AG14:AH14"/>
    <mergeCell ref="AY13:AZ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AS15:AU15"/>
    <mergeCell ref="AV15:AW15"/>
    <mergeCell ref="AX15:AZ15"/>
    <mergeCell ref="E16:F16"/>
    <mergeCell ref="G16:H16"/>
    <mergeCell ref="I16:J16"/>
    <mergeCell ref="K16:L16"/>
    <mergeCell ref="M16:N16"/>
    <mergeCell ref="O16:P16"/>
    <mergeCell ref="Q16:R16"/>
    <mergeCell ref="AC15:AE15"/>
    <mergeCell ref="AF15:AG15"/>
    <mergeCell ref="AH15:AJ15"/>
    <mergeCell ref="AK15:AM15"/>
    <mergeCell ref="AN15:AO15"/>
    <mergeCell ref="AP15:AR15"/>
    <mergeCell ref="AU14:AV14"/>
    <mergeCell ref="AW14:AX14"/>
    <mergeCell ref="AY14:AZ14"/>
    <mergeCell ref="E15:L15"/>
    <mergeCell ref="M15:O15"/>
    <mergeCell ref="P15:Q15"/>
    <mergeCell ref="R15:T15"/>
    <mergeCell ref="U15:W15"/>
    <mergeCell ref="X15:Y15"/>
    <mergeCell ref="Z15:AB15"/>
    <mergeCell ref="AI14:AJ14"/>
    <mergeCell ref="AK14:AL14"/>
    <mergeCell ref="AM14:AN14"/>
    <mergeCell ref="AO14:AP14"/>
    <mergeCell ref="AQ14:AR14"/>
    <mergeCell ref="AS14:AT14"/>
    <mergeCell ref="U17:V17"/>
    <mergeCell ref="W17:X17"/>
    <mergeCell ref="AQ16:AR16"/>
    <mergeCell ref="AS16:AT16"/>
    <mergeCell ref="AU16:AV16"/>
    <mergeCell ref="AW16:AX16"/>
    <mergeCell ref="AY16:AZ16"/>
    <mergeCell ref="A17:D19"/>
    <mergeCell ref="E17:F17"/>
    <mergeCell ref="G17:H17"/>
    <mergeCell ref="I17:J17"/>
    <mergeCell ref="K17:L17"/>
    <mergeCell ref="AE16:AF16"/>
    <mergeCell ref="AG16:AH16"/>
    <mergeCell ref="AI16:AJ16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U18:V18"/>
    <mergeCell ref="W18:X18"/>
    <mergeCell ref="Y18:Z18"/>
    <mergeCell ref="AA18:AB18"/>
    <mergeCell ref="AC18:AD18"/>
    <mergeCell ref="AE18:AF18"/>
    <mergeCell ref="AW17:AX17"/>
    <mergeCell ref="AY17:AZ17"/>
    <mergeCell ref="E18:F18"/>
    <mergeCell ref="G18:H18"/>
    <mergeCell ref="I18:J18"/>
    <mergeCell ref="K18:L18"/>
    <mergeCell ref="M18:N18"/>
    <mergeCell ref="O18:P18"/>
    <mergeCell ref="Q18:R18"/>
    <mergeCell ref="S18:T18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AP19:AR19"/>
    <mergeCell ref="AS19:AU19"/>
    <mergeCell ref="AV19:AW19"/>
    <mergeCell ref="AX19:AZ19"/>
    <mergeCell ref="E20:F20"/>
    <mergeCell ref="G20:H20"/>
    <mergeCell ref="I20:J20"/>
    <mergeCell ref="K20:L20"/>
    <mergeCell ref="M20:N20"/>
    <mergeCell ref="O20:P20"/>
    <mergeCell ref="Z19:AB19"/>
    <mergeCell ref="AC19:AE19"/>
    <mergeCell ref="AF19:AG19"/>
    <mergeCell ref="AH19:AJ19"/>
    <mergeCell ref="AK19:AM19"/>
    <mergeCell ref="AN19:AO19"/>
    <mergeCell ref="AS18:AT18"/>
    <mergeCell ref="AU18:AV18"/>
    <mergeCell ref="AW18:AX18"/>
    <mergeCell ref="AY18:AZ18"/>
    <mergeCell ref="E19:L19"/>
    <mergeCell ref="M19:O19"/>
    <mergeCell ref="P19:Q19"/>
    <mergeCell ref="R19:T19"/>
    <mergeCell ref="U19:W19"/>
    <mergeCell ref="X19:Y19"/>
    <mergeCell ref="AG18:AH18"/>
    <mergeCell ref="AI18:AJ18"/>
    <mergeCell ref="AK18:AL18"/>
    <mergeCell ref="AM18:AN18"/>
    <mergeCell ref="AO18:AP18"/>
    <mergeCell ref="AQ18:AR18"/>
    <mergeCell ref="A21:D22"/>
    <mergeCell ref="E21:F21"/>
    <mergeCell ref="G21:H21"/>
    <mergeCell ref="I21:J21"/>
    <mergeCell ref="K21:L21"/>
    <mergeCell ref="M21:N21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AY21:AZ21"/>
    <mergeCell ref="E22:L22"/>
    <mergeCell ref="M22:T22"/>
    <mergeCell ref="U22:AB22"/>
    <mergeCell ref="AC22:AJ22"/>
    <mergeCell ref="AK22:AR22"/>
    <mergeCell ref="AS22:AZ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3:AT23"/>
    <mergeCell ref="AU23:AV23"/>
    <mergeCell ref="AW23:AX23"/>
    <mergeCell ref="AY23:AZ23"/>
    <mergeCell ref="E24:L24"/>
    <mergeCell ref="M24:N24"/>
    <mergeCell ref="O24:P24"/>
    <mergeCell ref="Q24:R24"/>
    <mergeCell ref="S24:T24"/>
    <mergeCell ref="U24:V24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E23:L23"/>
    <mergeCell ref="M23:N23"/>
    <mergeCell ref="O23:P23"/>
    <mergeCell ref="Q23:R23"/>
    <mergeCell ref="S23:T23"/>
    <mergeCell ref="AU24:AV24"/>
    <mergeCell ref="AW24:AX24"/>
    <mergeCell ref="AY24:AZ24"/>
    <mergeCell ref="E25:L25"/>
    <mergeCell ref="M25:N25"/>
    <mergeCell ref="O25:P25"/>
    <mergeCell ref="Q25:R25"/>
    <mergeCell ref="S25:T25"/>
    <mergeCell ref="U25:V25"/>
    <mergeCell ref="W25:X25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AE24:AF24"/>
    <mergeCell ref="AG24:AH24"/>
    <mergeCell ref="A26:D30"/>
    <mergeCell ref="E26:H30"/>
    <mergeCell ref="I26:L26"/>
    <mergeCell ref="M26:O26"/>
    <mergeCell ref="P26:Q26"/>
    <mergeCell ref="R26:T26"/>
    <mergeCell ref="U26:W26"/>
    <mergeCell ref="X26:Y26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A23:D25"/>
    <mergeCell ref="AP26:AR26"/>
    <mergeCell ref="AS26:AU26"/>
    <mergeCell ref="AV26:AW26"/>
    <mergeCell ref="AX26:AZ26"/>
    <mergeCell ref="I27:L27"/>
    <mergeCell ref="M27:O27"/>
    <mergeCell ref="P27:Q27"/>
    <mergeCell ref="R27:T27"/>
    <mergeCell ref="U27:W27"/>
    <mergeCell ref="X27:Y27"/>
    <mergeCell ref="Z26:AB26"/>
    <mergeCell ref="AC26:AE26"/>
    <mergeCell ref="AF26:AG26"/>
    <mergeCell ref="AH26:AJ26"/>
    <mergeCell ref="AK26:AM26"/>
    <mergeCell ref="AN26:AO26"/>
    <mergeCell ref="AW25:AX25"/>
    <mergeCell ref="AY25:AZ25"/>
    <mergeCell ref="AP28:AR28"/>
    <mergeCell ref="AS28:AU28"/>
    <mergeCell ref="AV28:AW28"/>
    <mergeCell ref="AX28:AZ28"/>
    <mergeCell ref="I29:L29"/>
    <mergeCell ref="M29:O29"/>
    <mergeCell ref="P29:Q29"/>
    <mergeCell ref="R29:T29"/>
    <mergeCell ref="U29:W29"/>
    <mergeCell ref="X29:Y29"/>
    <mergeCell ref="Z28:AB28"/>
    <mergeCell ref="AC28:AE28"/>
    <mergeCell ref="AF28:AG28"/>
    <mergeCell ref="AH28:AJ28"/>
    <mergeCell ref="AK28:AM28"/>
    <mergeCell ref="AN28:AO28"/>
    <mergeCell ref="AP27:AR27"/>
    <mergeCell ref="AS27:AU27"/>
    <mergeCell ref="AV27:AW27"/>
    <mergeCell ref="AX27:AZ27"/>
    <mergeCell ref="I28:L28"/>
    <mergeCell ref="M28:O28"/>
    <mergeCell ref="P28:Q28"/>
    <mergeCell ref="R28:T28"/>
    <mergeCell ref="U28:W28"/>
    <mergeCell ref="X28:Y28"/>
    <mergeCell ref="Z27:AB27"/>
    <mergeCell ref="AC27:AE27"/>
    <mergeCell ref="AF27:AG27"/>
    <mergeCell ref="AH27:AJ27"/>
    <mergeCell ref="AK27:AM27"/>
    <mergeCell ref="AN27:AO27"/>
    <mergeCell ref="AP30:AR30"/>
    <mergeCell ref="AS30:AU30"/>
    <mergeCell ref="AV30:AW30"/>
    <mergeCell ref="AX30:AZ30"/>
    <mergeCell ref="A31:D36"/>
    <mergeCell ref="E31:H36"/>
    <mergeCell ref="I31:L31"/>
    <mergeCell ref="M31:O31"/>
    <mergeCell ref="P31:Q31"/>
    <mergeCell ref="R31:T31"/>
    <mergeCell ref="Z30:AB30"/>
    <mergeCell ref="AC30:AE30"/>
    <mergeCell ref="AF30:AG30"/>
    <mergeCell ref="AH30:AJ30"/>
    <mergeCell ref="AK30:AM30"/>
    <mergeCell ref="AN30:AO30"/>
    <mergeCell ref="AP29:AR29"/>
    <mergeCell ref="AS29:AU29"/>
    <mergeCell ref="AV29:AW29"/>
    <mergeCell ref="AX29:AZ29"/>
    <mergeCell ref="I30:L30"/>
    <mergeCell ref="M30:O30"/>
    <mergeCell ref="P30:Q30"/>
    <mergeCell ref="R30:T30"/>
    <mergeCell ref="U30:W30"/>
    <mergeCell ref="X30:Y30"/>
    <mergeCell ref="Z29:AB29"/>
    <mergeCell ref="AC29:AE29"/>
    <mergeCell ref="AF29:AG29"/>
    <mergeCell ref="AH29:AJ29"/>
    <mergeCell ref="AK29:AM29"/>
    <mergeCell ref="AN29:AO29"/>
    <mergeCell ref="I32:L32"/>
    <mergeCell ref="M32:O32"/>
    <mergeCell ref="P32:Q32"/>
    <mergeCell ref="R32:T32"/>
    <mergeCell ref="U32:W32"/>
    <mergeCell ref="X32:Y32"/>
    <mergeCell ref="AK31:AM31"/>
    <mergeCell ref="AN31:AO31"/>
    <mergeCell ref="AP31:AR31"/>
    <mergeCell ref="AS31:AU31"/>
    <mergeCell ref="AV31:AW31"/>
    <mergeCell ref="AX31:AZ31"/>
    <mergeCell ref="U31:W31"/>
    <mergeCell ref="X31:Y31"/>
    <mergeCell ref="Z31:AB31"/>
    <mergeCell ref="AC31:AE31"/>
    <mergeCell ref="AF31:AG31"/>
    <mergeCell ref="AH31:AJ31"/>
    <mergeCell ref="AP33:AR33"/>
    <mergeCell ref="AS33:AU33"/>
    <mergeCell ref="AV33:AW33"/>
    <mergeCell ref="AX33:AZ33"/>
    <mergeCell ref="I34:L34"/>
    <mergeCell ref="M34:O34"/>
    <mergeCell ref="P34:Q34"/>
    <mergeCell ref="R34:T34"/>
    <mergeCell ref="U34:W34"/>
    <mergeCell ref="X34:Y34"/>
    <mergeCell ref="Z33:AB33"/>
    <mergeCell ref="AC33:AE33"/>
    <mergeCell ref="AF33:AG33"/>
    <mergeCell ref="AH33:AJ33"/>
    <mergeCell ref="AK33:AM33"/>
    <mergeCell ref="AN33:AO33"/>
    <mergeCell ref="AP32:AR32"/>
    <mergeCell ref="AS32:AU32"/>
    <mergeCell ref="AV32:AW32"/>
    <mergeCell ref="AX32:AZ32"/>
    <mergeCell ref="I33:L33"/>
    <mergeCell ref="M33:O33"/>
    <mergeCell ref="P33:Q33"/>
    <mergeCell ref="R33:T33"/>
    <mergeCell ref="U33:W33"/>
    <mergeCell ref="X33:Y33"/>
    <mergeCell ref="Z32:AB32"/>
    <mergeCell ref="AC32:AE32"/>
    <mergeCell ref="AF32:AG32"/>
    <mergeCell ref="AH32:AJ32"/>
    <mergeCell ref="AK32:AM32"/>
    <mergeCell ref="AN32:AO32"/>
    <mergeCell ref="AP35:AR35"/>
    <mergeCell ref="AS35:AU35"/>
    <mergeCell ref="AV35:AW35"/>
    <mergeCell ref="AX35:AZ35"/>
    <mergeCell ref="I36:L36"/>
    <mergeCell ref="M36:O36"/>
    <mergeCell ref="P36:Q36"/>
    <mergeCell ref="R36:T36"/>
    <mergeCell ref="U36:W36"/>
    <mergeCell ref="X36:Y36"/>
    <mergeCell ref="Z35:AB35"/>
    <mergeCell ref="AC35:AE35"/>
    <mergeCell ref="AF35:AG35"/>
    <mergeCell ref="AH35:AJ35"/>
    <mergeCell ref="AK35:AM35"/>
    <mergeCell ref="AN35:AO35"/>
    <mergeCell ref="AP34:AR34"/>
    <mergeCell ref="AS34:AU34"/>
    <mergeCell ref="AV34:AW34"/>
    <mergeCell ref="AX34:AZ34"/>
    <mergeCell ref="I35:L35"/>
    <mergeCell ref="M35:O35"/>
    <mergeCell ref="P35:Q35"/>
    <mergeCell ref="R35:T35"/>
    <mergeCell ref="U35:W35"/>
    <mergeCell ref="X35:Y35"/>
    <mergeCell ref="Z34:AB34"/>
    <mergeCell ref="AC34:AE34"/>
    <mergeCell ref="AF34:AG34"/>
    <mergeCell ref="AH34:AJ34"/>
    <mergeCell ref="AK34:AM34"/>
    <mergeCell ref="AN34:AO34"/>
    <mergeCell ref="AC38:AJ38"/>
    <mergeCell ref="AK38:AR38"/>
    <mergeCell ref="AS38:AZ38"/>
    <mergeCell ref="A39:B39"/>
    <mergeCell ref="C39:D39"/>
    <mergeCell ref="E39:L39"/>
    <mergeCell ref="M39:T39"/>
    <mergeCell ref="U39:AB39"/>
    <mergeCell ref="AC39:AJ39"/>
    <mergeCell ref="AK39:AR39"/>
    <mergeCell ref="AP36:AR36"/>
    <mergeCell ref="AS36:AU36"/>
    <mergeCell ref="AV36:AW36"/>
    <mergeCell ref="AX36:AZ36"/>
    <mergeCell ref="A37:AR37"/>
    <mergeCell ref="A38:B38"/>
    <mergeCell ref="C38:D38"/>
    <mergeCell ref="E38:L38"/>
    <mergeCell ref="M38:T38"/>
    <mergeCell ref="U38:AB38"/>
    <mergeCell ref="Z36:AB36"/>
    <mergeCell ref="AC36:AE36"/>
    <mergeCell ref="AF36:AG36"/>
    <mergeCell ref="AH36:AJ36"/>
    <mergeCell ref="AK36:AM36"/>
    <mergeCell ref="AN36:AO36"/>
    <mergeCell ref="AK41:AR41"/>
    <mergeCell ref="AS41:AZ41"/>
    <mergeCell ref="A42:B42"/>
    <mergeCell ref="C42:D42"/>
    <mergeCell ref="E42:L42"/>
    <mergeCell ref="M42:T42"/>
    <mergeCell ref="U42:AB42"/>
    <mergeCell ref="AC42:AJ42"/>
    <mergeCell ref="AK42:AR42"/>
    <mergeCell ref="AS42:AZ42"/>
    <mergeCell ref="A41:B41"/>
    <mergeCell ref="C41:D41"/>
    <mergeCell ref="E41:L41"/>
    <mergeCell ref="M41:T41"/>
    <mergeCell ref="U41:AB41"/>
    <mergeCell ref="AC41:AJ41"/>
    <mergeCell ref="AS39:AZ39"/>
    <mergeCell ref="A40:B40"/>
    <mergeCell ref="C40:D40"/>
    <mergeCell ref="E40:L40"/>
    <mergeCell ref="M40:T40"/>
    <mergeCell ref="U40:AB40"/>
    <mergeCell ref="AC40:AJ40"/>
    <mergeCell ref="AK40:AR40"/>
    <mergeCell ref="AS40:AZ40"/>
    <mergeCell ref="AK45:AR45"/>
    <mergeCell ref="AS45:AZ45"/>
    <mergeCell ref="A46:B46"/>
    <mergeCell ref="C46:D46"/>
    <mergeCell ref="E46:L46"/>
    <mergeCell ref="M46:T46"/>
    <mergeCell ref="U46:AB46"/>
    <mergeCell ref="AC46:AJ46"/>
    <mergeCell ref="AK46:AR46"/>
    <mergeCell ref="AS46:AZ46"/>
    <mergeCell ref="A45:B45"/>
    <mergeCell ref="C45:D45"/>
    <mergeCell ref="E45:L45"/>
    <mergeCell ref="M45:T45"/>
    <mergeCell ref="U45:AB45"/>
    <mergeCell ref="AC45:AJ45"/>
    <mergeCell ref="AK43:AR43"/>
    <mergeCell ref="AS43:AZ43"/>
    <mergeCell ref="A44:B44"/>
    <mergeCell ref="C44:D44"/>
    <mergeCell ref="E44:L44"/>
    <mergeCell ref="M44:T44"/>
    <mergeCell ref="U44:AB44"/>
    <mergeCell ref="AC44:AJ44"/>
    <mergeCell ref="AK44:AR44"/>
    <mergeCell ref="AS44:AZ44"/>
    <mergeCell ref="A43:B43"/>
    <mergeCell ref="C43:D43"/>
    <mergeCell ref="E43:L43"/>
    <mergeCell ref="M43:T43"/>
    <mergeCell ref="U43:AB43"/>
    <mergeCell ref="AC43:AJ43"/>
    <mergeCell ref="R49:T50"/>
    <mergeCell ref="U49:V50"/>
    <mergeCell ref="W49:Y50"/>
    <mergeCell ref="Z49:AB50"/>
    <mergeCell ref="AC49:AD50"/>
    <mergeCell ref="AE49:AG50"/>
    <mergeCell ref="AK47:AR47"/>
    <mergeCell ref="AS47:AZ47"/>
    <mergeCell ref="A48:AR48"/>
    <mergeCell ref="A49:D50"/>
    <mergeCell ref="E49:F49"/>
    <mergeCell ref="G49:H49"/>
    <mergeCell ref="I49:J49"/>
    <mergeCell ref="K49:L49"/>
    <mergeCell ref="M49:N50"/>
    <mergeCell ref="O49:Q50"/>
    <mergeCell ref="A47:B47"/>
    <mergeCell ref="C47:D47"/>
    <mergeCell ref="E47:L47"/>
    <mergeCell ref="M47:T47"/>
    <mergeCell ref="U47:AB47"/>
    <mergeCell ref="AC47:AJ47"/>
    <mergeCell ref="AS52:AT52"/>
    <mergeCell ref="AU52:AW52"/>
    <mergeCell ref="AX52:AZ52"/>
    <mergeCell ref="A53:D53"/>
    <mergeCell ref="M53:N53"/>
    <mergeCell ref="O53:Q53"/>
    <mergeCell ref="R53:T53"/>
    <mergeCell ref="U53:V53"/>
    <mergeCell ref="W53:Y53"/>
    <mergeCell ref="Z53:AB53"/>
    <mergeCell ref="AC52:AD52"/>
    <mergeCell ref="AE52:AG52"/>
    <mergeCell ref="AH52:AJ52"/>
    <mergeCell ref="AK52:AL52"/>
    <mergeCell ref="AM52:AO52"/>
    <mergeCell ref="AP52:AR52"/>
    <mergeCell ref="AX49:AZ50"/>
    <mergeCell ref="A51:D51"/>
    <mergeCell ref="E51:AZ51"/>
    <mergeCell ref="A52:D52"/>
    <mergeCell ref="M52:N52"/>
    <mergeCell ref="O52:Q52"/>
    <mergeCell ref="R52:T52"/>
    <mergeCell ref="U52:V52"/>
    <mergeCell ref="W52:Y52"/>
    <mergeCell ref="Z52:AB52"/>
    <mergeCell ref="AH49:AJ50"/>
    <mergeCell ref="AK49:AL50"/>
    <mergeCell ref="AM49:AO50"/>
    <mergeCell ref="AP49:AR50"/>
    <mergeCell ref="AS49:AT50"/>
    <mergeCell ref="AU49:AW50"/>
    <mergeCell ref="AS54:AT54"/>
    <mergeCell ref="AU54:AW54"/>
    <mergeCell ref="AX54:AZ54"/>
    <mergeCell ref="A55:D55"/>
    <mergeCell ref="M55:N55"/>
    <mergeCell ref="O55:Q55"/>
    <mergeCell ref="R55:T55"/>
    <mergeCell ref="U55:V55"/>
    <mergeCell ref="W55:Y55"/>
    <mergeCell ref="Z55:AB55"/>
    <mergeCell ref="AC54:AD54"/>
    <mergeCell ref="AE54:AG54"/>
    <mergeCell ref="AH54:AJ54"/>
    <mergeCell ref="AK54:AL54"/>
    <mergeCell ref="AM54:AO54"/>
    <mergeCell ref="AP54:AR54"/>
    <mergeCell ref="AS53:AT53"/>
    <mergeCell ref="AU53:AW53"/>
    <mergeCell ref="AX53:AZ53"/>
    <mergeCell ref="A54:D54"/>
    <mergeCell ref="M54:N54"/>
    <mergeCell ref="O54:Q54"/>
    <mergeCell ref="R54:T54"/>
    <mergeCell ref="U54:V54"/>
    <mergeCell ref="W54:Y54"/>
    <mergeCell ref="Z54:AB54"/>
    <mergeCell ref="AC53:AD53"/>
    <mergeCell ref="AE53:AG53"/>
    <mergeCell ref="AH53:AJ53"/>
    <mergeCell ref="AK53:AL53"/>
    <mergeCell ref="AM53:AO53"/>
    <mergeCell ref="AP53:AR53"/>
    <mergeCell ref="AS56:AT56"/>
    <mergeCell ref="AU56:AW56"/>
    <mergeCell ref="AX56:AZ56"/>
    <mergeCell ref="A57:D57"/>
    <mergeCell ref="E57:AZ57"/>
    <mergeCell ref="A58:D58"/>
    <mergeCell ref="M58:N58"/>
    <mergeCell ref="O58:Q58"/>
    <mergeCell ref="R58:T58"/>
    <mergeCell ref="U58:V58"/>
    <mergeCell ref="AC56:AD56"/>
    <mergeCell ref="AE56:AG56"/>
    <mergeCell ref="AH56:AJ56"/>
    <mergeCell ref="AK56:AL56"/>
    <mergeCell ref="AM56:AO56"/>
    <mergeCell ref="AP56:AR56"/>
    <mergeCell ref="AS55:AT55"/>
    <mergeCell ref="AU55:AW55"/>
    <mergeCell ref="AX55:AZ55"/>
    <mergeCell ref="A56:L56"/>
    <mergeCell ref="M56:N56"/>
    <mergeCell ref="O56:Q56"/>
    <mergeCell ref="R56:T56"/>
    <mergeCell ref="U56:V56"/>
    <mergeCell ref="W56:Y56"/>
    <mergeCell ref="Z56:AB56"/>
    <mergeCell ref="AC55:AD55"/>
    <mergeCell ref="AE55:AG55"/>
    <mergeCell ref="AH55:AJ55"/>
    <mergeCell ref="AK55:AL55"/>
    <mergeCell ref="AM55:AO55"/>
    <mergeCell ref="AP55:AR55"/>
    <mergeCell ref="AM59:AO59"/>
    <mergeCell ref="AP59:AR59"/>
    <mergeCell ref="AS59:AT59"/>
    <mergeCell ref="AU59:AW59"/>
    <mergeCell ref="AX59:AZ59"/>
    <mergeCell ref="A60:D60"/>
    <mergeCell ref="M60:N60"/>
    <mergeCell ref="O60:Q60"/>
    <mergeCell ref="R60:T60"/>
    <mergeCell ref="U60:V60"/>
    <mergeCell ref="W59:Y59"/>
    <mergeCell ref="Z59:AB59"/>
    <mergeCell ref="AC59:AD59"/>
    <mergeCell ref="AE59:AG59"/>
    <mergeCell ref="AH59:AJ59"/>
    <mergeCell ref="AK59:AL59"/>
    <mergeCell ref="AM58:AO58"/>
    <mergeCell ref="AP58:AR58"/>
    <mergeCell ref="AS58:AT58"/>
    <mergeCell ref="AU58:AW58"/>
    <mergeCell ref="AX58:AZ58"/>
    <mergeCell ref="A59:D59"/>
    <mergeCell ref="M59:N59"/>
    <mergeCell ref="O59:Q59"/>
    <mergeCell ref="R59:T59"/>
    <mergeCell ref="U59:V59"/>
    <mergeCell ref="W58:Y58"/>
    <mergeCell ref="Z58:AB58"/>
    <mergeCell ref="AC58:AD58"/>
    <mergeCell ref="AE58:AG58"/>
    <mergeCell ref="AH58:AJ58"/>
    <mergeCell ref="AK58:AL58"/>
    <mergeCell ref="AM61:AO61"/>
    <mergeCell ref="AP61:AR61"/>
    <mergeCell ref="AS61:AT61"/>
    <mergeCell ref="AU61:AW61"/>
    <mergeCell ref="AX61:AZ61"/>
    <mergeCell ref="A62:L62"/>
    <mergeCell ref="M62:N62"/>
    <mergeCell ref="O62:Q62"/>
    <mergeCell ref="R62:T62"/>
    <mergeCell ref="U62:V62"/>
    <mergeCell ref="W61:Y61"/>
    <mergeCell ref="Z61:AB61"/>
    <mergeCell ref="AC61:AD61"/>
    <mergeCell ref="AE61:AG61"/>
    <mergeCell ref="AH61:AJ61"/>
    <mergeCell ref="AK61:AL61"/>
    <mergeCell ref="AM60:AO60"/>
    <mergeCell ref="AP60:AR60"/>
    <mergeCell ref="AS60:AT60"/>
    <mergeCell ref="AU60:AW60"/>
    <mergeCell ref="AX60:AZ60"/>
    <mergeCell ref="A61:L61"/>
    <mergeCell ref="M61:N61"/>
    <mergeCell ref="O61:Q61"/>
    <mergeCell ref="R61:T61"/>
    <mergeCell ref="U61:V61"/>
    <mergeCell ref="W60:Y60"/>
    <mergeCell ref="Z60:AB60"/>
    <mergeCell ref="AC60:AD60"/>
    <mergeCell ref="AE60:AG60"/>
    <mergeCell ref="AH60:AJ60"/>
    <mergeCell ref="AK60:AL60"/>
    <mergeCell ref="A64:D64"/>
    <mergeCell ref="M64:N64"/>
    <mergeCell ref="O64:Q64"/>
    <mergeCell ref="R64:T64"/>
    <mergeCell ref="U64:V64"/>
    <mergeCell ref="W64:Y64"/>
    <mergeCell ref="AM62:AO62"/>
    <mergeCell ref="AP62:AR62"/>
    <mergeCell ref="AS62:AT62"/>
    <mergeCell ref="AU62:AW62"/>
    <mergeCell ref="AX62:AZ62"/>
    <mergeCell ref="A63:D63"/>
    <mergeCell ref="E63:AZ63"/>
    <mergeCell ref="W62:Y62"/>
    <mergeCell ref="Z62:AB62"/>
    <mergeCell ref="AC62:AD62"/>
    <mergeCell ref="AE62:AG62"/>
    <mergeCell ref="AH62:AJ62"/>
    <mergeCell ref="AK62:AL62"/>
    <mergeCell ref="AP65:AR65"/>
    <mergeCell ref="AS65:AT65"/>
    <mergeCell ref="AU65:AW65"/>
    <mergeCell ref="AX65:AZ65"/>
    <mergeCell ref="A66:D66"/>
    <mergeCell ref="M66:N66"/>
    <mergeCell ref="O66:Q66"/>
    <mergeCell ref="R66:T66"/>
    <mergeCell ref="U66:V66"/>
    <mergeCell ref="W66:Y66"/>
    <mergeCell ref="Z65:AB65"/>
    <mergeCell ref="AC65:AD65"/>
    <mergeCell ref="AE65:AG65"/>
    <mergeCell ref="AH65:AJ65"/>
    <mergeCell ref="AK65:AL65"/>
    <mergeCell ref="AM65:AO65"/>
    <mergeCell ref="AP64:AR64"/>
    <mergeCell ref="AS64:AT64"/>
    <mergeCell ref="AU64:AW64"/>
    <mergeCell ref="AX64:AZ64"/>
    <mergeCell ref="A65:D65"/>
    <mergeCell ref="M65:N65"/>
    <mergeCell ref="O65:Q65"/>
    <mergeCell ref="R65:T65"/>
    <mergeCell ref="U65:V65"/>
    <mergeCell ref="W65:Y65"/>
    <mergeCell ref="Z64:AB64"/>
    <mergeCell ref="AC64:AD64"/>
    <mergeCell ref="AE64:AG64"/>
    <mergeCell ref="AH64:AJ64"/>
    <mergeCell ref="AK64:AL64"/>
    <mergeCell ref="AM64:AO64"/>
    <mergeCell ref="AP67:AR67"/>
    <mergeCell ref="AS67:AT67"/>
    <mergeCell ref="AU67:AW67"/>
    <mergeCell ref="AX67:AZ67"/>
    <mergeCell ref="A68:D68"/>
    <mergeCell ref="E68:AZ68"/>
    <mergeCell ref="Z67:AB67"/>
    <mergeCell ref="AC67:AD67"/>
    <mergeCell ref="AE67:AG67"/>
    <mergeCell ref="AH67:AJ67"/>
    <mergeCell ref="AK67:AL67"/>
    <mergeCell ref="AM67:AO67"/>
    <mergeCell ref="AP66:AR66"/>
    <mergeCell ref="AS66:AT66"/>
    <mergeCell ref="AU66:AW66"/>
    <mergeCell ref="AX66:AZ66"/>
    <mergeCell ref="A67:L67"/>
    <mergeCell ref="M67:N67"/>
    <mergeCell ref="O67:Q67"/>
    <mergeCell ref="R67:T67"/>
    <mergeCell ref="U67:V67"/>
    <mergeCell ref="W67:Y67"/>
    <mergeCell ref="Z66:AB66"/>
    <mergeCell ref="AC66:AD66"/>
    <mergeCell ref="AE66:AG66"/>
    <mergeCell ref="AH66:AJ66"/>
    <mergeCell ref="AK66:AL66"/>
    <mergeCell ref="AM66:AO66"/>
    <mergeCell ref="AP69:AR69"/>
    <mergeCell ref="AS69:AT69"/>
    <mergeCell ref="AU69:AW69"/>
    <mergeCell ref="AX69:AZ69"/>
    <mergeCell ref="A70:D70"/>
    <mergeCell ref="M70:N70"/>
    <mergeCell ref="O70:Q70"/>
    <mergeCell ref="R70:T70"/>
    <mergeCell ref="U70:V70"/>
    <mergeCell ref="W70:Y70"/>
    <mergeCell ref="Z69:AB69"/>
    <mergeCell ref="AC69:AD69"/>
    <mergeCell ref="AE69:AG69"/>
    <mergeCell ref="AH69:AJ69"/>
    <mergeCell ref="AK69:AL69"/>
    <mergeCell ref="AM69:AO69"/>
    <mergeCell ref="A69:D69"/>
    <mergeCell ref="M69:N69"/>
    <mergeCell ref="O69:Q69"/>
    <mergeCell ref="R69:T69"/>
    <mergeCell ref="U69:V69"/>
    <mergeCell ref="W69:Y69"/>
    <mergeCell ref="AP71:AR71"/>
    <mergeCell ref="AS71:AT71"/>
    <mergeCell ref="AU71:AW71"/>
    <mergeCell ref="AX71:AZ71"/>
    <mergeCell ref="A72:L72"/>
    <mergeCell ref="M72:N72"/>
    <mergeCell ref="O72:Q72"/>
    <mergeCell ref="R72:T72"/>
    <mergeCell ref="U72:V72"/>
    <mergeCell ref="W72:Y72"/>
    <mergeCell ref="Z71:AB71"/>
    <mergeCell ref="AC71:AD71"/>
    <mergeCell ref="AE71:AG71"/>
    <mergeCell ref="AH71:AJ71"/>
    <mergeCell ref="AK71:AL71"/>
    <mergeCell ref="AM71:AO71"/>
    <mergeCell ref="AP70:AR70"/>
    <mergeCell ref="AS70:AT70"/>
    <mergeCell ref="AU70:AW70"/>
    <mergeCell ref="AX70:AZ70"/>
    <mergeCell ref="A71:D71"/>
    <mergeCell ref="M71:N71"/>
    <mergeCell ref="O71:Q71"/>
    <mergeCell ref="R71:T71"/>
    <mergeCell ref="U71:V71"/>
    <mergeCell ref="W71:Y71"/>
    <mergeCell ref="Z70:AB70"/>
    <mergeCell ref="AC70:AD70"/>
    <mergeCell ref="AE70:AG70"/>
    <mergeCell ref="AH70:AJ70"/>
    <mergeCell ref="AK70:AL70"/>
    <mergeCell ref="AM70:AO70"/>
    <mergeCell ref="A74:D74"/>
    <mergeCell ref="M74:N74"/>
    <mergeCell ref="O74:Q74"/>
    <mergeCell ref="R74:T74"/>
    <mergeCell ref="U74:V74"/>
    <mergeCell ref="W74:Y74"/>
    <mergeCell ref="AP72:AR72"/>
    <mergeCell ref="AS72:AT72"/>
    <mergeCell ref="AU72:AW72"/>
    <mergeCell ref="AX72:AZ72"/>
    <mergeCell ref="A73:D73"/>
    <mergeCell ref="E73:AZ73"/>
    <mergeCell ref="Z72:AB72"/>
    <mergeCell ref="AC72:AD72"/>
    <mergeCell ref="AE72:AG72"/>
    <mergeCell ref="AH72:AJ72"/>
    <mergeCell ref="AK72:AL72"/>
    <mergeCell ref="AM72:AO72"/>
    <mergeCell ref="AP75:AR75"/>
    <mergeCell ref="AS75:AT75"/>
    <mergeCell ref="AU75:AW75"/>
    <mergeCell ref="AX75:AZ75"/>
    <mergeCell ref="A76:L76"/>
    <mergeCell ref="M76:N76"/>
    <mergeCell ref="O76:Q76"/>
    <mergeCell ref="R76:T76"/>
    <mergeCell ref="U76:V76"/>
    <mergeCell ref="W76:Y76"/>
    <mergeCell ref="Z75:AB75"/>
    <mergeCell ref="AC75:AD75"/>
    <mergeCell ref="AE75:AG75"/>
    <mergeCell ref="AH75:AJ75"/>
    <mergeCell ref="AK75:AL75"/>
    <mergeCell ref="AM75:AO75"/>
    <mergeCell ref="AP74:AR74"/>
    <mergeCell ref="AS74:AT74"/>
    <mergeCell ref="AU74:AW74"/>
    <mergeCell ref="AX74:AZ74"/>
    <mergeCell ref="A75:L75"/>
    <mergeCell ref="M75:N75"/>
    <mergeCell ref="O75:Q75"/>
    <mergeCell ref="R75:T75"/>
    <mergeCell ref="U75:V75"/>
    <mergeCell ref="W75:Y75"/>
    <mergeCell ref="Z74:AB74"/>
    <mergeCell ref="AC74:AD74"/>
    <mergeCell ref="AE74:AG74"/>
    <mergeCell ref="AH74:AJ74"/>
    <mergeCell ref="AK74:AL74"/>
    <mergeCell ref="AM74:AO74"/>
    <mergeCell ref="A78:D78"/>
    <mergeCell ref="M78:N78"/>
    <mergeCell ref="O78:Q78"/>
    <mergeCell ref="R78:T78"/>
    <mergeCell ref="U78:V78"/>
    <mergeCell ref="W78:Y78"/>
    <mergeCell ref="AP76:AR76"/>
    <mergeCell ref="AS76:AT76"/>
    <mergeCell ref="AU76:AW76"/>
    <mergeCell ref="AX76:AZ76"/>
    <mergeCell ref="A77:D77"/>
    <mergeCell ref="E77:AZ77"/>
    <mergeCell ref="Z76:AB76"/>
    <mergeCell ref="AC76:AD76"/>
    <mergeCell ref="AE76:AG76"/>
    <mergeCell ref="AH76:AJ76"/>
    <mergeCell ref="AK76:AL76"/>
    <mergeCell ref="AM76:AO76"/>
    <mergeCell ref="AP79:AR79"/>
    <mergeCell ref="AS79:AT79"/>
    <mergeCell ref="AU79:AW79"/>
    <mergeCell ref="AX79:AZ79"/>
    <mergeCell ref="A80:D80"/>
    <mergeCell ref="M80:N80"/>
    <mergeCell ref="O80:Q80"/>
    <mergeCell ref="R80:T80"/>
    <mergeCell ref="U80:V80"/>
    <mergeCell ref="W80:Y80"/>
    <mergeCell ref="Z79:AB79"/>
    <mergeCell ref="AC79:AD79"/>
    <mergeCell ref="AE79:AG79"/>
    <mergeCell ref="AH79:AJ79"/>
    <mergeCell ref="AK79:AL79"/>
    <mergeCell ref="AM79:AO79"/>
    <mergeCell ref="AP78:AR78"/>
    <mergeCell ref="AS78:AT78"/>
    <mergeCell ref="AU78:AW78"/>
    <mergeCell ref="AX78:AZ78"/>
    <mergeCell ref="A79:D79"/>
    <mergeCell ref="M79:N79"/>
    <mergeCell ref="O79:Q79"/>
    <mergeCell ref="R79:T79"/>
    <mergeCell ref="U79:V79"/>
    <mergeCell ref="W79:Y79"/>
    <mergeCell ref="Z78:AB78"/>
    <mergeCell ref="AC78:AD78"/>
    <mergeCell ref="AE78:AG78"/>
    <mergeCell ref="AH78:AJ78"/>
    <mergeCell ref="AK78:AL78"/>
    <mergeCell ref="AM78:AO78"/>
    <mergeCell ref="AP81:AR81"/>
    <mergeCell ref="AS81:AT81"/>
    <mergeCell ref="AU81:AW81"/>
    <mergeCell ref="AX81:AZ81"/>
    <mergeCell ref="A82:D82"/>
    <mergeCell ref="M82:N82"/>
    <mergeCell ref="O82:Q82"/>
    <mergeCell ref="R82:T82"/>
    <mergeCell ref="U82:V82"/>
    <mergeCell ref="W82:Y82"/>
    <mergeCell ref="Z81:AB81"/>
    <mergeCell ref="AC81:AD81"/>
    <mergeCell ref="AE81:AG81"/>
    <mergeCell ref="AH81:AJ81"/>
    <mergeCell ref="AK81:AL81"/>
    <mergeCell ref="AM81:AO81"/>
    <mergeCell ref="AP80:AR80"/>
    <mergeCell ref="AS80:AT80"/>
    <mergeCell ref="AU80:AW80"/>
    <mergeCell ref="AX80:AZ80"/>
    <mergeCell ref="A81:D81"/>
    <mergeCell ref="M81:N81"/>
    <mergeCell ref="O81:Q81"/>
    <mergeCell ref="R81:T81"/>
    <mergeCell ref="U81:V81"/>
    <mergeCell ref="W81:Y81"/>
    <mergeCell ref="Z80:AB80"/>
    <mergeCell ref="AC80:AD80"/>
    <mergeCell ref="AE80:AG80"/>
    <mergeCell ref="AH80:AJ80"/>
    <mergeCell ref="AK80:AL80"/>
    <mergeCell ref="AM80:AO80"/>
    <mergeCell ref="AP83:AR83"/>
    <mergeCell ref="AS83:AT83"/>
    <mergeCell ref="AU83:AW83"/>
    <mergeCell ref="AX83:AZ83"/>
    <mergeCell ref="A84:D84"/>
    <mergeCell ref="M84:N84"/>
    <mergeCell ref="O84:Q84"/>
    <mergeCell ref="R84:T84"/>
    <mergeCell ref="U84:V84"/>
    <mergeCell ref="W84:Y84"/>
    <mergeCell ref="Z83:AB83"/>
    <mergeCell ref="AC83:AD83"/>
    <mergeCell ref="AE83:AG83"/>
    <mergeCell ref="AH83:AJ83"/>
    <mergeCell ref="AK83:AL83"/>
    <mergeCell ref="AM83:AO83"/>
    <mergeCell ref="AP82:AR82"/>
    <mergeCell ref="AS82:AT82"/>
    <mergeCell ref="AU82:AW82"/>
    <mergeCell ref="AX82:AZ82"/>
    <mergeCell ref="A83:D83"/>
    <mergeCell ref="M83:N83"/>
    <mergeCell ref="O83:Q83"/>
    <mergeCell ref="R83:T83"/>
    <mergeCell ref="U83:V83"/>
    <mergeCell ref="W83:Y83"/>
    <mergeCell ref="Z82:AB82"/>
    <mergeCell ref="AC82:AD82"/>
    <mergeCell ref="AE82:AG82"/>
    <mergeCell ref="AH82:AJ82"/>
    <mergeCell ref="AK82:AL82"/>
    <mergeCell ref="AM82:AO82"/>
    <mergeCell ref="AP85:AR85"/>
    <mergeCell ref="AS85:AT85"/>
    <mergeCell ref="AU85:AW85"/>
    <mergeCell ref="AX85:AZ85"/>
    <mergeCell ref="A86:D86"/>
    <mergeCell ref="E86:AZ86"/>
    <mergeCell ref="Z85:AB85"/>
    <mergeCell ref="AC85:AD85"/>
    <mergeCell ref="AE85:AG85"/>
    <mergeCell ref="AH85:AJ85"/>
    <mergeCell ref="AK85:AL85"/>
    <mergeCell ref="AM85:AO85"/>
    <mergeCell ref="AP84:AR84"/>
    <mergeCell ref="AS84:AT84"/>
    <mergeCell ref="AU84:AW84"/>
    <mergeCell ref="AX84:AZ84"/>
    <mergeCell ref="A85:L85"/>
    <mergeCell ref="M85:N85"/>
    <mergeCell ref="O85:Q85"/>
    <mergeCell ref="R85:T85"/>
    <mergeCell ref="U85:V85"/>
    <mergeCell ref="W85:Y85"/>
    <mergeCell ref="Z84:AB84"/>
    <mergeCell ref="AC84:AD84"/>
    <mergeCell ref="AE84:AG84"/>
    <mergeCell ref="AH84:AJ84"/>
    <mergeCell ref="AK84:AL84"/>
    <mergeCell ref="AM84:AO84"/>
    <mergeCell ref="AP87:AR87"/>
    <mergeCell ref="AS87:AT87"/>
    <mergeCell ref="AU87:AW87"/>
    <mergeCell ref="AX87:AZ87"/>
    <mergeCell ref="A88:D88"/>
    <mergeCell ref="M88:N88"/>
    <mergeCell ref="O88:Q88"/>
    <mergeCell ref="R88:T88"/>
    <mergeCell ref="U88:V88"/>
    <mergeCell ref="W88:Y88"/>
    <mergeCell ref="Z87:AB87"/>
    <mergeCell ref="AC87:AD87"/>
    <mergeCell ref="AE87:AG87"/>
    <mergeCell ref="AH87:AJ87"/>
    <mergeCell ref="AK87:AL87"/>
    <mergeCell ref="AM87:AO87"/>
    <mergeCell ref="A87:D87"/>
    <mergeCell ref="M87:N87"/>
    <mergeCell ref="O87:Q87"/>
    <mergeCell ref="R87:T87"/>
    <mergeCell ref="U87:V87"/>
    <mergeCell ref="W87:Y87"/>
    <mergeCell ref="AP89:AR89"/>
    <mergeCell ref="AS89:AT89"/>
    <mergeCell ref="AU89:AW89"/>
    <mergeCell ref="AX89:AZ89"/>
    <mergeCell ref="A90:D90"/>
    <mergeCell ref="M90:N90"/>
    <mergeCell ref="O90:Q90"/>
    <mergeCell ref="R90:T90"/>
    <mergeCell ref="U90:V90"/>
    <mergeCell ref="W90:Y90"/>
    <mergeCell ref="Z89:AB89"/>
    <mergeCell ref="AC89:AD89"/>
    <mergeCell ref="AE89:AG89"/>
    <mergeCell ref="AH89:AJ89"/>
    <mergeCell ref="AK89:AL89"/>
    <mergeCell ref="AM89:AO89"/>
    <mergeCell ref="AP88:AR88"/>
    <mergeCell ref="AS88:AT88"/>
    <mergeCell ref="AU88:AW88"/>
    <mergeCell ref="AX88:AZ88"/>
    <mergeCell ref="A89:D89"/>
    <mergeCell ref="M89:N89"/>
    <mergeCell ref="O89:Q89"/>
    <mergeCell ref="R89:T89"/>
    <mergeCell ref="U89:V89"/>
    <mergeCell ref="W89:Y89"/>
    <mergeCell ref="Z88:AB88"/>
    <mergeCell ref="AC88:AD88"/>
    <mergeCell ref="AE88:AG88"/>
    <mergeCell ref="AH88:AJ88"/>
    <mergeCell ref="AK88:AL88"/>
    <mergeCell ref="AM88:AO88"/>
    <mergeCell ref="AP91:AR91"/>
    <mergeCell ref="AS91:AT91"/>
    <mergeCell ref="AU91:AW91"/>
    <mergeCell ref="AX91:AZ91"/>
    <mergeCell ref="A92:D92"/>
    <mergeCell ref="E92:AZ92"/>
    <mergeCell ref="Z91:AB91"/>
    <mergeCell ref="AC91:AD91"/>
    <mergeCell ref="AE91:AG91"/>
    <mergeCell ref="AH91:AJ91"/>
    <mergeCell ref="AK91:AL91"/>
    <mergeCell ref="AM91:AO91"/>
    <mergeCell ref="AP90:AR90"/>
    <mergeCell ref="AS90:AT90"/>
    <mergeCell ref="AU90:AW90"/>
    <mergeCell ref="AX90:AZ90"/>
    <mergeCell ref="A91:L91"/>
    <mergeCell ref="M91:N91"/>
    <mergeCell ref="O91:Q91"/>
    <mergeCell ref="R91:T91"/>
    <mergeCell ref="U91:V91"/>
    <mergeCell ref="W91:Y91"/>
    <mergeCell ref="Z90:AB90"/>
    <mergeCell ref="AC90:AD90"/>
    <mergeCell ref="AE90:AG90"/>
    <mergeCell ref="AH90:AJ90"/>
    <mergeCell ref="AK90:AL90"/>
    <mergeCell ref="AM90:AO90"/>
    <mergeCell ref="AP93:AR93"/>
    <mergeCell ref="AS93:AT93"/>
    <mergeCell ref="AU93:AW93"/>
    <mergeCell ref="AX93:AZ93"/>
    <mergeCell ref="A94:D94"/>
    <mergeCell ref="M94:N94"/>
    <mergeCell ref="O94:Q94"/>
    <mergeCell ref="R94:T94"/>
    <mergeCell ref="U94:V94"/>
    <mergeCell ref="W94:Y94"/>
    <mergeCell ref="Z93:AB93"/>
    <mergeCell ref="AC93:AD93"/>
    <mergeCell ref="AE93:AG93"/>
    <mergeCell ref="AH93:AJ93"/>
    <mergeCell ref="AK93:AL93"/>
    <mergeCell ref="AM93:AO93"/>
    <mergeCell ref="A93:D93"/>
    <mergeCell ref="M93:N93"/>
    <mergeCell ref="O93:Q93"/>
    <mergeCell ref="R93:T93"/>
    <mergeCell ref="U93:V93"/>
    <mergeCell ref="W93:Y93"/>
    <mergeCell ref="AP95:AR95"/>
    <mergeCell ref="AS95:AT95"/>
    <mergeCell ref="AU95:AW95"/>
    <mergeCell ref="AX95:AZ95"/>
    <mergeCell ref="A96:D96"/>
    <mergeCell ref="M96:N96"/>
    <mergeCell ref="O96:Q96"/>
    <mergeCell ref="R96:T96"/>
    <mergeCell ref="U96:V96"/>
    <mergeCell ref="W96:Y96"/>
    <mergeCell ref="Z95:AB95"/>
    <mergeCell ref="AC95:AD95"/>
    <mergeCell ref="AE95:AG95"/>
    <mergeCell ref="AH95:AJ95"/>
    <mergeCell ref="AK95:AL95"/>
    <mergeCell ref="AM95:AO95"/>
    <mergeCell ref="AP94:AR94"/>
    <mergeCell ref="AS94:AT94"/>
    <mergeCell ref="AU94:AW94"/>
    <mergeCell ref="AX94:AZ94"/>
    <mergeCell ref="A95:D95"/>
    <mergeCell ref="M95:N95"/>
    <mergeCell ref="O95:Q95"/>
    <mergeCell ref="R95:T95"/>
    <mergeCell ref="U95:V95"/>
    <mergeCell ref="W95:Y95"/>
    <mergeCell ref="Z94:AB94"/>
    <mergeCell ref="AC94:AD94"/>
    <mergeCell ref="AE94:AG94"/>
    <mergeCell ref="AH94:AJ94"/>
    <mergeCell ref="AK94:AL94"/>
    <mergeCell ref="AM94:AO94"/>
    <mergeCell ref="AP97:AR97"/>
    <mergeCell ref="AS97:AT97"/>
    <mergeCell ref="AU97:AW97"/>
    <mergeCell ref="AX97:AZ97"/>
    <mergeCell ref="A98:L98"/>
    <mergeCell ref="M98:N98"/>
    <mergeCell ref="O98:Q98"/>
    <mergeCell ref="R98:T98"/>
    <mergeCell ref="U98:V98"/>
    <mergeCell ref="W98:Y98"/>
    <mergeCell ref="Z97:AB97"/>
    <mergeCell ref="AC97:AD97"/>
    <mergeCell ref="AE97:AG97"/>
    <mergeCell ref="AH97:AJ97"/>
    <mergeCell ref="AK97:AL97"/>
    <mergeCell ref="AM97:AO97"/>
    <mergeCell ref="AP96:AR96"/>
    <mergeCell ref="AS96:AT96"/>
    <mergeCell ref="AU96:AW96"/>
    <mergeCell ref="AX96:AZ96"/>
    <mergeCell ref="A97:D97"/>
    <mergeCell ref="M97:N97"/>
    <mergeCell ref="O97:Q97"/>
    <mergeCell ref="R97:T97"/>
    <mergeCell ref="U97:V97"/>
    <mergeCell ref="W97:Y97"/>
    <mergeCell ref="Z96:AB96"/>
    <mergeCell ref="AC96:AD96"/>
    <mergeCell ref="AE96:AG96"/>
    <mergeCell ref="AH96:AJ96"/>
    <mergeCell ref="AK96:AL96"/>
    <mergeCell ref="AM96:AO96"/>
    <mergeCell ref="A100:D100"/>
    <mergeCell ref="M100:N100"/>
    <mergeCell ref="O100:Q100"/>
    <mergeCell ref="R100:T100"/>
    <mergeCell ref="U100:V100"/>
    <mergeCell ref="W100:Y100"/>
    <mergeCell ref="AP98:AR98"/>
    <mergeCell ref="AS98:AT98"/>
    <mergeCell ref="AU98:AW98"/>
    <mergeCell ref="AX98:AZ98"/>
    <mergeCell ref="A99:D99"/>
    <mergeCell ref="E99:AZ99"/>
    <mergeCell ref="Z98:AB98"/>
    <mergeCell ref="AC98:AD98"/>
    <mergeCell ref="AE98:AG98"/>
    <mergeCell ref="AH98:AJ98"/>
    <mergeCell ref="AK98:AL98"/>
    <mergeCell ref="AM98:AO98"/>
    <mergeCell ref="AP101:AR101"/>
    <mergeCell ref="AS101:AT101"/>
    <mergeCell ref="AU101:AW101"/>
    <mergeCell ref="AX101:AZ101"/>
    <mergeCell ref="A102:D102"/>
    <mergeCell ref="M102:N102"/>
    <mergeCell ref="O102:Q102"/>
    <mergeCell ref="R102:T102"/>
    <mergeCell ref="U102:V102"/>
    <mergeCell ref="W102:Y102"/>
    <mergeCell ref="Z101:AB101"/>
    <mergeCell ref="AC101:AD101"/>
    <mergeCell ref="AE101:AG101"/>
    <mergeCell ref="AH101:AJ101"/>
    <mergeCell ref="AK101:AL101"/>
    <mergeCell ref="AM101:AO101"/>
    <mergeCell ref="AP100:AR100"/>
    <mergeCell ref="AS100:AT100"/>
    <mergeCell ref="AU100:AW100"/>
    <mergeCell ref="AX100:AZ100"/>
    <mergeCell ref="A101:D101"/>
    <mergeCell ref="M101:N101"/>
    <mergeCell ref="O101:Q101"/>
    <mergeCell ref="R101:T101"/>
    <mergeCell ref="U101:V101"/>
    <mergeCell ref="W101:Y101"/>
    <mergeCell ref="Z100:AB100"/>
    <mergeCell ref="AC100:AD100"/>
    <mergeCell ref="AE100:AG100"/>
    <mergeCell ref="AH100:AJ100"/>
    <mergeCell ref="AK100:AL100"/>
    <mergeCell ref="AM100:AO100"/>
    <mergeCell ref="AP103:AR103"/>
    <mergeCell ref="AS103:AT103"/>
    <mergeCell ref="AU103:AW103"/>
    <mergeCell ref="AX103:AZ103"/>
    <mergeCell ref="A104:L104"/>
    <mergeCell ref="M104:N104"/>
    <mergeCell ref="O104:Q104"/>
    <mergeCell ref="R104:T104"/>
    <mergeCell ref="U104:V104"/>
    <mergeCell ref="W104:Y104"/>
    <mergeCell ref="Z103:AB103"/>
    <mergeCell ref="AC103:AD103"/>
    <mergeCell ref="AE103:AG103"/>
    <mergeCell ref="AH103:AJ103"/>
    <mergeCell ref="AK103:AL103"/>
    <mergeCell ref="AM103:AO103"/>
    <mergeCell ref="AP102:AR102"/>
    <mergeCell ref="AS102:AT102"/>
    <mergeCell ref="AU102:AW102"/>
    <mergeCell ref="AX102:AZ102"/>
    <mergeCell ref="A103:L103"/>
    <mergeCell ref="M103:N103"/>
    <mergeCell ref="O103:Q103"/>
    <mergeCell ref="R103:T103"/>
    <mergeCell ref="U103:V103"/>
    <mergeCell ref="W103:Y103"/>
    <mergeCell ref="Z102:AB102"/>
    <mergeCell ref="AC102:AD102"/>
    <mergeCell ref="AE102:AG102"/>
    <mergeCell ref="AH102:AJ102"/>
    <mergeCell ref="AK102:AL102"/>
    <mergeCell ref="AM102:AO102"/>
    <mergeCell ref="AS106:AZ106"/>
    <mergeCell ref="AP104:AR104"/>
    <mergeCell ref="AS104:AT104"/>
    <mergeCell ref="AU104:AW104"/>
    <mergeCell ref="AX104:AZ104"/>
    <mergeCell ref="A105:AR105"/>
    <mergeCell ref="A106:L106"/>
    <mergeCell ref="M106:T106"/>
    <mergeCell ref="U106:AB106"/>
    <mergeCell ref="AC106:AJ106"/>
    <mergeCell ref="AK106:AR106"/>
    <mergeCell ref="Z104:AB104"/>
    <mergeCell ref="AC104:AD104"/>
    <mergeCell ref="AE104:AG104"/>
    <mergeCell ref="AH104:AJ104"/>
    <mergeCell ref="AK104:AL104"/>
    <mergeCell ref="AM104:AO10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4"/>
  <sheetViews>
    <sheetView workbookViewId="0">
      <pane ySplit="3" topLeftCell="A4" activePane="bottomLeft" state="frozenSplit"/>
      <selection pane="bottomLeft" activeCell="U86" sqref="U86"/>
    </sheetView>
  </sheetViews>
  <sheetFormatPr defaultRowHeight="12.75" x14ac:dyDescent="0.2"/>
  <cols>
    <col min="1" max="4" width="7.140625" style="13" customWidth="1"/>
    <col min="5" max="12" width="5.28515625" style="13" customWidth="1"/>
    <col min="13" max="52" width="3.28515625" style="13" customWidth="1"/>
    <col min="53" max="16384" width="9.140625" style="13"/>
  </cols>
  <sheetData>
    <row r="1" spans="1:52" ht="30" customHeight="1" x14ac:dyDescent="0.2">
      <c r="A1" s="24" t="s">
        <v>494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52" ht="30" customHeight="1" thickBot="1" x14ac:dyDescent="0.25">
      <c r="A2" s="24" t="s">
        <v>78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52" ht="24.95" customHeight="1" thickBo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>
        <v>0.20833333333333334</v>
      </c>
      <c r="N3" s="27"/>
      <c r="O3" s="27"/>
      <c r="P3" s="27"/>
      <c r="Q3" s="27"/>
      <c r="R3" s="27"/>
      <c r="S3" s="27"/>
      <c r="T3" s="27"/>
      <c r="U3" s="26">
        <v>0.45833333333333331</v>
      </c>
      <c r="V3" s="27"/>
      <c r="W3" s="27"/>
      <c r="X3" s="27"/>
      <c r="Y3" s="27"/>
      <c r="Z3" s="27"/>
      <c r="AA3" s="27"/>
      <c r="AB3" s="27"/>
      <c r="AC3" s="26">
        <v>0.5</v>
      </c>
      <c r="AD3" s="27"/>
      <c r="AE3" s="27"/>
      <c r="AF3" s="27"/>
      <c r="AG3" s="27"/>
      <c r="AH3" s="27"/>
      <c r="AI3" s="27"/>
      <c r="AJ3" s="27"/>
      <c r="AK3" s="26">
        <v>0.54166666666666663</v>
      </c>
      <c r="AL3" s="27"/>
      <c r="AM3" s="27"/>
      <c r="AN3" s="27"/>
      <c r="AO3" s="27"/>
      <c r="AP3" s="27"/>
      <c r="AQ3" s="27"/>
      <c r="AR3" s="27"/>
      <c r="AS3" s="26">
        <v>0.875</v>
      </c>
      <c r="AT3" s="27"/>
      <c r="AU3" s="27"/>
      <c r="AV3" s="27"/>
      <c r="AW3" s="27"/>
      <c r="AX3" s="27"/>
      <c r="AY3" s="27"/>
      <c r="AZ3" s="27"/>
    </row>
    <row r="4" spans="1:52" ht="30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52" ht="15.75" customHeight="1" thickBot="1" x14ac:dyDescent="0.25">
      <c r="A5" s="19" t="s">
        <v>1</v>
      </c>
      <c r="B5" s="20" t="s">
        <v>2</v>
      </c>
      <c r="C5" s="20" t="s">
        <v>3</v>
      </c>
      <c r="D5" s="14" t="s">
        <v>4</v>
      </c>
      <c r="E5" s="29" t="s">
        <v>5</v>
      </c>
      <c r="F5" s="30"/>
      <c r="G5" s="31" t="s">
        <v>6</v>
      </c>
      <c r="H5" s="30"/>
      <c r="I5" s="31" t="s">
        <v>7</v>
      </c>
      <c r="J5" s="30"/>
      <c r="K5" s="31" t="s">
        <v>8</v>
      </c>
      <c r="L5" s="32"/>
      <c r="M5" s="29" t="s">
        <v>9</v>
      </c>
      <c r="N5" s="30"/>
      <c r="O5" s="31" t="s">
        <v>10</v>
      </c>
      <c r="P5" s="30"/>
      <c r="Q5" s="31" t="s">
        <v>11</v>
      </c>
      <c r="R5" s="30"/>
      <c r="S5" s="31" t="s">
        <v>12</v>
      </c>
      <c r="T5" s="32"/>
      <c r="U5" s="29" t="s">
        <v>9</v>
      </c>
      <c r="V5" s="30"/>
      <c r="W5" s="31" t="s">
        <v>10</v>
      </c>
      <c r="X5" s="30"/>
      <c r="Y5" s="31" t="s">
        <v>11</v>
      </c>
      <c r="Z5" s="30"/>
      <c r="AA5" s="31" t="s">
        <v>12</v>
      </c>
      <c r="AB5" s="32"/>
      <c r="AC5" s="29" t="s">
        <v>9</v>
      </c>
      <c r="AD5" s="30"/>
      <c r="AE5" s="31" t="s">
        <v>10</v>
      </c>
      <c r="AF5" s="30"/>
      <c r="AG5" s="31" t="s">
        <v>11</v>
      </c>
      <c r="AH5" s="30"/>
      <c r="AI5" s="31" t="s">
        <v>12</v>
      </c>
      <c r="AJ5" s="32"/>
      <c r="AK5" s="29" t="s">
        <v>9</v>
      </c>
      <c r="AL5" s="30"/>
      <c r="AM5" s="31" t="s">
        <v>10</v>
      </c>
      <c r="AN5" s="30"/>
      <c r="AO5" s="31" t="s">
        <v>11</v>
      </c>
      <c r="AP5" s="30"/>
      <c r="AQ5" s="31" t="s">
        <v>12</v>
      </c>
      <c r="AR5" s="32"/>
      <c r="AS5" s="29" t="s">
        <v>9</v>
      </c>
      <c r="AT5" s="30"/>
      <c r="AU5" s="31" t="s">
        <v>10</v>
      </c>
      <c r="AV5" s="30"/>
      <c r="AW5" s="31" t="s">
        <v>11</v>
      </c>
      <c r="AX5" s="30"/>
      <c r="AY5" s="31" t="s">
        <v>12</v>
      </c>
      <c r="AZ5" s="32"/>
    </row>
    <row r="6" spans="1:52" x14ac:dyDescent="0.2">
      <c r="A6" s="15" t="s">
        <v>13</v>
      </c>
      <c r="B6" s="18">
        <v>25</v>
      </c>
      <c r="C6" s="16">
        <v>3.0999999493360519E-2</v>
      </c>
      <c r="D6" s="1">
        <v>0.10499999672174454</v>
      </c>
      <c r="E6" s="33">
        <v>110</v>
      </c>
      <c r="F6" s="34"/>
      <c r="G6" s="205" t="s">
        <v>46</v>
      </c>
      <c r="H6" s="205"/>
      <c r="I6" s="36">
        <v>0.12099999934434891</v>
      </c>
      <c r="J6" s="36"/>
      <c r="K6" s="36">
        <v>10.25</v>
      </c>
      <c r="L6" s="37"/>
      <c r="M6" s="38"/>
      <c r="N6" s="39"/>
      <c r="O6" s="40">
        <f>M18</f>
        <v>2.8250510381364666</v>
      </c>
      <c r="P6" s="40"/>
      <c r="Q6" s="40">
        <f>R18</f>
        <v>2.319385893610491</v>
      </c>
      <c r="R6" s="40"/>
      <c r="S6" s="41">
        <f>IF(O6=0,0,COS(ATAN(Q6/O6)))</f>
        <v>0.77288614663998445</v>
      </c>
      <c r="T6" s="42"/>
      <c r="U6" s="43"/>
      <c r="V6" s="39"/>
      <c r="W6" s="40">
        <f>U18</f>
        <v>2.5241697726678725</v>
      </c>
      <c r="X6" s="40"/>
      <c r="Y6" s="40">
        <f>Z18</f>
        <v>2.0902460951169006</v>
      </c>
      <c r="Z6" s="40"/>
      <c r="AA6" s="41">
        <f>IF(W6=0,0,COS(ATAN(Y6/W6)))</f>
        <v>0.77020274645916054</v>
      </c>
      <c r="AB6" s="42"/>
      <c r="AC6" s="43"/>
      <c r="AD6" s="39"/>
      <c r="AE6" s="40">
        <f>AC18</f>
        <v>2.5499823019701875</v>
      </c>
      <c r="AF6" s="40"/>
      <c r="AG6" s="40">
        <f>AH18</f>
        <v>2.1104147074089439</v>
      </c>
      <c r="AH6" s="40"/>
      <c r="AI6" s="41">
        <f>IF(AE6=0,0,COS(ATAN(AG6/AE6)))</f>
        <v>0.77038177798931884</v>
      </c>
      <c r="AJ6" s="42"/>
      <c r="AK6" s="43"/>
      <c r="AL6" s="39"/>
      <c r="AM6" s="40">
        <f>AK18</f>
        <v>2.6499617270673403</v>
      </c>
      <c r="AN6" s="40"/>
      <c r="AO6" s="40">
        <f>AP18</f>
        <v>2.1983590105004454</v>
      </c>
      <c r="AP6" s="40"/>
      <c r="AQ6" s="41">
        <f>IF(AM6=0,0,COS(ATAN(AO6/AM6)))</f>
        <v>0.76963953105720084</v>
      </c>
      <c r="AR6" s="42"/>
      <c r="AS6" s="43"/>
      <c r="AT6" s="39"/>
      <c r="AU6" s="40">
        <f>AS18</f>
        <v>2.5214279545495955</v>
      </c>
      <c r="AV6" s="40"/>
      <c r="AW6" s="40">
        <f>AX18</f>
        <v>2.0866284450555699</v>
      </c>
      <c r="AX6" s="40"/>
      <c r="AY6" s="41">
        <f>IF(AU6=0,0,COS(ATAN(AW6/AU6)))</f>
        <v>0.77040490916750481</v>
      </c>
      <c r="AZ6" s="42"/>
    </row>
    <row r="7" spans="1:52" x14ac:dyDescent="0.2">
      <c r="A7" s="49"/>
      <c r="B7" s="50"/>
      <c r="C7" s="50"/>
      <c r="D7" s="51"/>
      <c r="E7" s="54">
        <v>6</v>
      </c>
      <c r="F7" s="55"/>
      <c r="G7" s="56" t="s">
        <v>14</v>
      </c>
      <c r="H7" s="56"/>
      <c r="I7" s="57">
        <f>I6</f>
        <v>0.12099999934434891</v>
      </c>
      <c r="J7" s="57"/>
      <c r="K7" s="57">
        <f>K6</f>
        <v>10.25</v>
      </c>
      <c r="L7" s="58"/>
      <c r="M7" s="59">
        <v>248</v>
      </c>
      <c r="N7" s="47"/>
      <c r="O7" s="48">
        <f>SQRT(3)*M23*M7*S7/1000</f>
        <v>2.1305610235782422</v>
      </c>
      <c r="P7" s="48"/>
      <c r="Q7" s="48">
        <f>SQRT(3)*M23*M7*SIN(ACOS(S7))/1000</f>
        <v>1.5979207015423629</v>
      </c>
      <c r="R7" s="48"/>
      <c r="S7" s="44">
        <v>0.80000001192092896</v>
      </c>
      <c r="T7" s="45"/>
      <c r="U7" s="46">
        <v>206</v>
      </c>
      <c r="V7" s="47"/>
      <c r="W7" s="48">
        <f>SQRT(3)*U23*U7*AA7/1000</f>
        <v>1.7697402050690236</v>
      </c>
      <c r="X7" s="48"/>
      <c r="Y7" s="48">
        <f>SQRT(3)*U23*U7*SIN(ACOS(AA7))/1000</f>
        <v>1.3273050988618011</v>
      </c>
      <c r="Z7" s="48"/>
      <c r="AA7" s="44">
        <v>0.80000001192092896</v>
      </c>
      <c r="AB7" s="45"/>
      <c r="AC7" s="46">
        <v>209</v>
      </c>
      <c r="AD7" s="47"/>
      <c r="AE7" s="48">
        <f>SQRT(3)*AC23*AC7*AI7/1000</f>
        <v>1.7955131206768253</v>
      </c>
      <c r="AF7" s="48"/>
      <c r="AG7" s="48">
        <f>SQRT(3)*AC23*AC7*SIN(ACOS(AI7))/1000</f>
        <v>1.3466347847675559</v>
      </c>
      <c r="AH7" s="48"/>
      <c r="AI7" s="44">
        <v>0.80000001192092896</v>
      </c>
      <c r="AJ7" s="45"/>
      <c r="AK7" s="46">
        <v>210</v>
      </c>
      <c r="AL7" s="47"/>
      <c r="AM7" s="48">
        <f>SQRT(3)*AK23*AK7*AQ7/1000</f>
        <v>1.8041040925460925</v>
      </c>
      <c r="AN7" s="48"/>
      <c r="AO7" s="48">
        <f>SQRT(3)*AK23*AK7*SIN(ACOS(AQ7))/1000</f>
        <v>1.3530780134028073</v>
      </c>
      <c r="AP7" s="48"/>
      <c r="AQ7" s="44">
        <v>0.80000001192092896</v>
      </c>
      <c r="AR7" s="45"/>
      <c r="AS7" s="46">
        <v>204</v>
      </c>
      <c r="AT7" s="47"/>
      <c r="AU7" s="48">
        <f>SQRT(3)*AS23*AS7*AY7/1000</f>
        <v>1.780825438761539</v>
      </c>
      <c r="AV7" s="48"/>
      <c r="AW7" s="48">
        <f>SQRT(3)*AS23*AS7*SIN(ACOS(AY7))/1000</f>
        <v>1.3356190237870567</v>
      </c>
      <c r="AX7" s="48"/>
      <c r="AY7" s="44">
        <v>0.80000001192092896</v>
      </c>
      <c r="AZ7" s="45"/>
    </row>
    <row r="8" spans="1:52" x14ac:dyDescent="0.2">
      <c r="A8" s="49"/>
      <c r="B8" s="50"/>
      <c r="C8" s="50"/>
      <c r="D8" s="51"/>
      <c r="E8" s="54">
        <v>6</v>
      </c>
      <c r="F8" s="55"/>
      <c r="G8" s="56" t="s">
        <v>18</v>
      </c>
      <c r="H8" s="56"/>
      <c r="I8" s="57">
        <f>I6</f>
        <v>0.12099999934434891</v>
      </c>
      <c r="J8" s="57"/>
      <c r="K8" s="57">
        <f>K6</f>
        <v>10.25</v>
      </c>
      <c r="L8" s="58"/>
      <c r="M8" s="59">
        <v>81</v>
      </c>
      <c r="N8" s="47"/>
      <c r="O8" s="48">
        <f>SQRT(3)*M24*M8*S8/1000</f>
        <v>0.66107526719391307</v>
      </c>
      <c r="P8" s="48"/>
      <c r="Q8" s="48">
        <f>SQRT(3)*M24*M8*SIN(ACOS(S8))/1000</f>
        <v>0.56532642300885894</v>
      </c>
      <c r="R8" s="48"/>
      <c r="S8" s="44">
        <v>0.75999999046325684</v>
      </c>
      <c r="T8" s="45"/>
      <c r="U8" s="46">
        <v>87</v>
      </c>
      <c r="V8" s="47"/>
      <c r="W8" s="48">
        <f>SQRT(3)*U24*U8*AA8/1000</f>
        <v>0.72149616898764402</v>
      </c>
      <c r="X8" s="48"/>
      <c r="Y8" s="48">
        <f>SQRT(3)*U24*U8*SIN(ACOS(AA8))/1000</f>
        <v>0.61699607997698158</v>
      </c>
      <c r="Z8" s="48"/>
      <c r="AA8" s="44">
        <v>0.75999999046325684</v>
      </c>
      <c r="AB8" s="45"/>
      <c r="AC8" s="46">
        <v>87</v>
      </c>
      <c r="AD8" s="47"/>
      <c r="AE8" s="48">
        <f>SQRT(3)*AC24*AC8*AI8/1000</f>
        <v>0.72149616898764402</v>
      </c>
      <c r="AF8" s="48"/>
      <c r="AG8" s="48">
        <f>SQRT(3)*AC24*AC8*SIN(ACOS(AI8))/1000</f>
        <v>0.61699607997698158</v>
      </c>
      <c r="AH8" s="48"/>
      <c r="AI8" s="44">
        <v>0.75999999046325684</v>
      </c>
      <c r="AJ8" s="45"/>
      <c r="AK8" s="46">
        <v>98</v>
      </c>
      <c r="AL8" s="47"/>
      <c r="AM8" s="48">
        <f>SQRT(3)*AK24*AK8*AQ8/1000</f>
        <v>0.81271982253780595</v>
      </c>
      <c r="AN8" s="48"/>
      <c r="AO8" s="48">
        <f>SQRT(3)*AK24*AK8*SIN(ACOS(AQ8))/1000</f>
        <v>0.69500707859476085</v>
      </c>
      <c r="AP8" s="48"/>
      <c r="AQ8" s="44">
        <v>0.75999999046325684</v>
      </c>
      <c r="AR8" s="45"/>
      <c r="AS8" s="46">
        <v>84</v>
      </c>
      <c r="AT8" s="47"/>
      <c r="AU8" s="48">
        <f>SQRT(3)*AS24*AS8*AY8/1000</f>
        <v>0.70767439241828833</v>
      </c>
      <c r="AV8" s="48"/>
      <c r="AW8" s="48">
        <f>SQRT(3)*AS24*AS8*SIN(ACOS(AY8))/1000</f>
        <v>0.60517622239745184</v>
      </c>
      <c r="AX8" s="48"/>
      <c r="AY8" s="44">
        <v>0.75999999046325684</v>
      </c>
      <c r="AZ8" s="45"/>
    </row>
    <row r="9" spans="1:52" ht="15.75" customHeight="1" thickBot="1" x14ac:dyDescent="0.25">
      <c r="A9" s="52"/>
      <c r="B9" s="53"/>
      <c r="C9" s="53"/>
      <c r="D9" s="53"/>
      <c r="E9" s="60" t="s">
        <v>15</v>
      </c>
      <c r="F9" s="61"/>
      <c r="G9" s="61"/>
      <c r="H9" s="61"/>
      <c r="I9" s="61"/>
      <c r="J9" s="61"/>
      <c r="K9" s="61"/>
      <c r="L9" s="62"/>
      <c r="M9" s="61">
        <v>10</v>
      </c>
      <c r="N9" s="61"/>
      <c r="O9" s="61"/>
      <c r="P9" s="63" t="s">
        <v>16</v>
      </c>
      <c r="Q9" s="63"/>
      <c r="R9" s="64"/>
      <c r="S9" s="64"/>
      <c r="T9" s="65"/>
      <c r="U9" s="60">
        <v>10</v>
      </c>
      <c r="V9" s="61"/>
      <c r="W9" s="61"/>
      <c r="X9" s="63" t="s">
        <v>16</v>
      </c>
      <c r="Y9" s="63"/>
      <c r="Z9" s="64"/>
      <c r="AA9" s="64"/>
      <c r="AB9" s="65"/>
      <c r="AC9" s="60">
        <v>10</v>
      </c>
      <c r="AD9" s="61"/>
      <c r="AE9" s="61"/>
      <c r="AF9" s="63" t="s">
        <v>16</v>
      </c>
      <c r="AG9" s="63"/>
      <c r="AH9" s="64"/>
      <c r="AI9" s="64"/>
      <c r="AJ9" s="65"/>
      <c r="AK9" s="60">
        <v>10</v>
      </c>
      <c r="AL9" s="61"/>
      <c r="AM9" s="61"/>
      <c r="AN9" s="63" t="s">
        <v>16</v>
      </c>
      <c r="AO9" s="63"/>
      <c r="AP9" s="64"/>
      <c r="AQ9" s="64"/>
      <c r="AR9" s="65"/>
      <c r="AS9" s="60">
        <v>10</v>
      </c>
      <c r="AT9" s="61"/>
      <c r="AU9" s="61"/>
      <c r="AV9" s="63" t="s">
        <v>16</v>
      </c>
      <c r="AW9" s="63"/>
      <c r="AX9" s="64"/>
      <c r="AY9" s="64"/>
      <c r="AZ9" s="65"/>
    </row>
    <row r="10" spans="1:52" x14ac:dyDescent="0.2">
      <c r="A10" s="15" t="s">
        <v>17</v>
      </c>
      <c r="B10" s="18">
        <v>25</v>
      </c>
      <c r="C10" s="16">
        <v>3.0999999493360519E-2</v>
      </c>
      <c r="D10" s="1">
        <v>0.13500000536441803</v>
      </c>
      <c r="E10" s="33">
        <v>110</v>
      </c>
      <c r="F10" s="34"/>
      <c r="G10" s="205" t="s">
        <v>46</v>
      </c>
      <c r="H10" s="205"/>
      <c r="I10" s="36">
        <v>0.125</v>
      </c>
      <c r="J10" s="36"/>
      <c r="K10" s="36">
        <v>10.25</v>
      </c>
      <c r="L10" s="37"/>
      <c r="M10" s="38"/>
      <c r="N10" s="39"/>
      <c r="O10" s="40">
        <f>M19</f>
        <v>4.8195546724432754</v>
      </c>
      <c r="P10" s="40"/>
      <c r="Q10" s="40">
        <f>R19</f>
        <v>3.3698004211726005</v>
      </c>
      <c r="R10" s="40"/>
      <c r="S10" s="41">
        <f>IF(O10=0,0,COS(ATAN(Q10/O10)))</f>
        <v>0.81954238912216193</v>
      </c>
      <c r="T10" s="42"/>
      <c r="U10" s="43"/>
      <c r="V10" s="39"/>
      <c r="W10" s="40">
        <f>U19</f>
        <v>3.3979194042798699</v>
      </c>
      <c r="X10" s="40"/>
      <c r="Y10" s="40">
        <f>Z19</f>
        <v>2.4022739959669575</v>
      </c>
      <c r="Z10" s="40"/>
      <c r="AA10" s="41">
        <f>IF(W10=0,0,COS(ATAN(Y10/W10)))</f>
        <v>0.81654391375352497</v>
      </c>
      <c r="AB10" s="42"/>
      <c r="AC10" s="43"/>
      <c r="AD10" s="39"/>
      <c r="AE10" s="40">
        <f>AC19</f>
        <v>3.4174980941895692</v>
      </c>
      <c r="AF10" s="40"/>
      <c r="AG10" s="40">
        <f>AH19</f>
        <v>2.4118804011234092</v>
      </c>
      <c r="AH10" s="40"/>
      <c r="AI10" s="41">
        <f>IF(AE10=0,0,COS(ATAN(AG10/AE10)))</f>
        <v>0.817020932072126</v>
      </c>
      <c r="AJ10" s="42"/>
      <c r="AK10" s="43"/>
      <c r="AL10" s="39"/>
      <c r="AM10" s="40">
        <f>AK19</f>
        <v>3.3637194973701492</v>
      </c>
      <c r="AN10" s="40"/>
      <c r="AO10" s="40">
        <f>AP19</f>
        <v>2.3954566162775395</v>
      </c>
      <c r="AP10" s="40"/>
      <c r="AQ10" s="41">
        <f>IF(AM10=0,0,COS(ATAN(AO10/AM10)))</f>
        <v>0.81455732332740372</v>
      </c>
      <c r="AR10" s="42"/>
      <c r="AS10" s="43"/>
      <c r="AT10" s="39"/>
      <c r="AU10" s="40">
        <f>AS19</f>
        <v>4.0806271198801749</v>
      </c>
      <c r="AV10" s="40"/>
      <c r="AW10" s="40">
        <f>AX19</f>
        <v>2.9940399730184861</v>
      </c>
      <c r="AX10" s="40"/>
      <c r="AY10" s="41">
        <f>IF(AU10=0,0,COS(ATAN(AW10/AU10)))</f>
        <v>0.80625609096472073</v>
      </c>
      <c r="AZ10" s="42"/>
    </row>
    <row r="11" spans="1:52" x14ac:dyDescent="0.2">
      <c r="A11" s="49"/>
      <c r="B11" s="50"/>
      <c r="C11" s="50"/>
      <c r="D11" s="51"/>
      <c r="E11" s="54">
        <v>6</v>
      </c>
      <c r="F11" s="55"/>
      <c r="G11" s="56" t="s">
        <v>127</v>
      </c>
      <c r="H11" s="56"/>
      <c r="I11" s="57">
        <f>I10</f>
        <v>0.125</v>
      </c>
      <c r="J11" s="57"/>
      <c r="K11" s="57">
        <f>K10</f>
        <v>10.25</v>
      </c>
      <c r="L11" s="58"/>
      <c r="M11" s="59">
        <v>253</v>
      </c>
      <c r="N11" s="47"/>
      <c r="O11" s="48">
        <f>SQRT(3)*M25*M11*S11/1000</f>
        <v>2.4723743512388618</v>
      </c>
      <c r="P11" s="48"/>
      <c r="Q11" s="48">
        <f>SQRT(3)*M25*M11*SIN(ACOS(S11))/1000</f>
        <v>1.1264468443609768</v>
      </c>
      <c r="R11" s="48"/>
      <c r="S11" s="44">
        <v>0.9100000262260437</v>
      </c>
      <c r="T11" s="45"/>
      <c r="U11" s="46">
        <v>173</v>
      </c>
      <c r="V11" s="47"/>
      <c r="W11" s="48">
        <f>SQRT(3)*U25*U11*AA11/1000</f>
        <v>1.6905959002542414</v>
      </c>
      <c r="X11" s="48"/>
      <c r="Y11" s="48">
        <f>SQRT(3)*U25*U11*SIN(ACOS(AA11))/1000</f>
        <v>0.77025811887133988</v>
      </c>
      <c r="Z11" s="48"/>
      <c r="AA11" s="44">
        <v>0.9100000262260437</v>
      </c>
      <c r="AB11" s="45"/>
      <c r="AC11" s="46">
        <v>175</v>
      </c>
      <c r="AD11" s="47"/>
      <c r="AE11" s="48">
        <f>SQRT(3)*AC25*AC11*AI11/1000</f>
        <v>1.7101403615288571</v>
      </c>
      <c r="AF11" s="48"/>
      <c r="AG11" s="48">
        <f>SQRT(3)*AC25*AC11*SIN(ACOS(AI11))/1000</f>
        <v>0.7791628370085808</v>
      </c>
      <c r="AH11" s="48"/>
      <c r="AI11" s="44">
        <v>0.9100000262260437</v>
      </c>
      <c r="AJ11" s="45"/>
      <c r="AK11" s="46">
        <v>167</v>
      </c>
      <c r="AL11" s="47"/>
      <c r="AM11" s="48">
        <f>SQRT(3)*AK25*AK11*AQ11/1000</f>
        <v>1.631962516430395</v>
      </c>
      <c r="AN11" s="48"/>
      <c r="AO11" s="48">
        <f>SQRT(3)*AK25*AK11*SIN(ACOS(AQ11))/1000</f>
        <v>0.74354396445961712</v>
      </c>
      <c r="AP11" s="48"/>
      <c r="AQ11" s="44">
        <v>0.9100000262260437</v>
      </c>
      <c r="AR11" s="45"/>
      <c r="AS11" s="46">
        <v>176</v>
      </c>
      <c r="AT11" s="47"/>
      <c r="AU11" s="48">
        <f>SQRT(3)*AS25*AS11*AY11/1000</f>
        <v>1.7476532245213754</v>
      </c>
      <c r="AV11" s="48"/>
      <c r="AW11" s="48">
        <f>SQRT(3)*AS25*AS11*SIN(ACOS(AY11))/1000</f>
        <v>0.79625419945524845</v>
      </c>
      <c r="AX11" s="48"/>
      <c r="AY11" s="44">
        <v>0.9100000262260437</v>
      </c>
      <c r="AZ11" s="45"/>
    </row>
    <row r="12" spans="1:52" x14ac:dyDescent="0.2">
      <c r="A12" s="49"/>
      <c r="B12" s="50"/>
      <c r="C12" s="50"/>
      <c r="D12" s="51"/>
      <c r="E12" s="54">
        <v>6</v>
      </c>
      <c r="F12" s="55"/>
      <c r="G12" s="56" t="s">
        <v>128</v>
      </c>
      <c r="H12" s="56"/>
      <c r="I12" s="57">
        <f>I10</f>
        <v>0.125</v>
      </c>
      <c r="J12" s="57"/>
      <c r="K12" s="57">
        <f>K10</f>
        <v>10.25</v>
      </c>
      <c r="L12" s="58"/>
      <c r="M12" s="59">
        <v>283</v>
      </c>
      <c r="N12" s="47"/>
      <c r="O12" s="48">
        <f>SQRT(3)*M26*M12*S12/1000</f>
        <v>2.3096827236528075</v>
      </c>
      <c r="P12" s="48"/>
      <c r="Q12" s="48">
        <f>SQRT(3)*M26*M12*SIN(ACOS(S12))/1000</f>
        <v>1.9751528112531738</v>
      </c>
      <c r="R12" s="48"/>
      <c r="S12" s="44">
        <v>0.75999999046325684</v>
      </c>
      <c r="T12" s="45"/>
      <c r="U12" s="46">
        <v>205</v>
      </c>
      <c r="V12" s="47"/>
      <c r="W12" s="48">
        <f>SQRT(3)*U26*U12*AA12/1000</f>
        <v>1.6730917256142244</v>
      </c>
      <c r="X12" s="48"/>
      <c r="Y12" s="48">
        <f>SQRT(3)*U26*U12*SIN(ACOS(AA12))/1000</f>
        <v>1.4307644039113094</v>
      </c>
      <c r="Z12" s="48"/>
      <c r="AA12" s="44">
        <v>0.75999999046325684</v>
      </c>
      <c r="AB12" s="45"/>
      <c r="AC12" s="46">
        <v>205</v>
      </c>
      <c r="AD12" s="47"/>
      <c r="AE12" s="48">
        <f>SQRT(3)*AC26*AC12*AI12/1000</f>
        <v>1.6730917256142244</v>
      </c>
      <c r="AF12" s="48"/>
      <c r="AG12" s="48">
        <f>SQRT(3)*AC26*AC12*SIN(ACOS(AI12))/1000</f>
        <v>1.4307644039113094</v>
      </c>
      <c r="AH12" s="48"/>
      <c r="AI12" s="44">
        <v>0.75999999046325684</v>
      </c>
      <c r="AJ12" s="45"/>
      <c r="AK12" s="46">
        <v>208</v>
      </c>
      <c r="AL12" s="47"/>
      <c r="AM12" s="48">
        <f>SQRT(3)*AK26*AK12*AQ12/1000</f>
        <v>1.6975759947695548</v>
      </c>
      <c r="AN12" s="48"/>
      <c r="AO12" s="48">
        <f>SQRT(3)*AK26*AK12*SIN(ACOS(AQ12))/1000</f>
        <v>1.4517024195783046</v>
      </c>
      <c r="AP12" s="48"/>
      <c r="AQ12" s="44">
        <v>0.75999999046325684</v>
      </c>
      <c r="AR12" s="45"/>
      <c r="AS12" s="46">
        <v>277</v>
      </c>
      <c r="AT12" s="47"/>
      <c r="AU12" s="48">
        <f>SQRT(3)*AS26*AS12*AY12/1000</f>
        <v>2.2971774575813493</v>
      </c>
      <c r="AV12" s="48"/>
      <c r="AW12" s="48">
        <f>SQRT(3)*AS26*AS12*SIN(ACOS(AY12))/1000</f>
        <v>1.9644587833749869</v>
      </c>
      <c r="AX12" s="48"/>
      <c r="AY12" s="44">
        <v>0.75999999046325684</v>
      </c>
      <c r="AZ12" s="45"/>
    </row>
    <row r="13" spans="1:52" ht="15.75" customHeight="1" thickBot="1" x14ac:dyDescent="0.25">
      <c r="A13" s="52"/>
      <c r="B13" s="53"/>
      <c r="C13" s="53"/>
      <c r="D13" s="53"/>
      <c r="E13" s="60" t="s">
        <v>15</v>
      </c>
      <c r="F13" s="61"/>
      <c r="G13" s="61"/>
      <c r="H13" s="61"/>
      <c r="I13" s="61"/>
      <c r="J13" s="61"/>
      <c r="K13" s="61"/>
      <c r="L13" s="62"/>
      <c r="M13" s="61">
        <v>10</v>
      </c>
      <c r="N13" s="61"/>
      <c r="O13" s="61"/>
      <c r="P13" s="63" t="s">
        <v>16</v>
      </c>
      <c r="Q13" s="63"/>
      <c r="R13" s="64"/>
      <c r="S13" s="64"/>
      <c r="T13" s="65"/>
      <c r="U13" s="60">
        <v>10</v>
      </c>
      <c r="V13" s="61"/>
      <c r="W13" s="61"/>
      <c r="X13" s="63" t="s">
        <v>16</v>
      </c>
      <c r="Y13" s="63"/>
      <c r="Z13" s="64"/>
      <c r="AA13" s="64"/>
      <c r="AB13" s="65"/>
      <c r="AC13" s="60">
        <v>10</v>
      </c>
      <c r="AD13" s="61"/>
      <c r="AE13" s="61"/>
      <c r="AF13" s="63" t="s">
        <v>16</v>
      </c>
      <c r="AG13" s="63"/>
      <c r="AH13" s="64"/>
      <c r="AI13" s="64"/>
      <c r="AJ13" s="65"/>
      <c r="AK13" s="60">
        <v>10</v>
      </c>
      <c r="AL13" s="61"/>
      <c r="AM13" s="61"/>
      <c r="AN13" s="63" t="s">
        <v>16</v>
      </c>
      <c r="AO13" s="63"/>
      <c r="AP13" s="64"/>
      <c r="AQ13" s="64"/>
      <c r="AR13" s="65"/>
      <c r="AS13" s="60">
        <v>10</v>
      </c>
      <c r="AT13" s="61"/>
      <c r="AU13" s="61"/>
      <c r="AV13" s="63" t="s">
        <v>16</v>
      </c>
      <c r="AW13" s="63"/>
      <c r="AX13" s="64"/>
      <c r="AY13" s="64"/>
      <c r="AZ13" s="65"/>
    </row>
    <row r="14" spans="1:52" x14ac:dyDescent="0.2">
      <c r="A14" s="66" t="s">
        <v>19</v>
      </c>
      <c r="B14" s="67"/>
      <c r="C14" s="67"/>
      <c r="D14" s="67"/>
      <c r="E14" s="70" t="s">
        <v>47</v>
      </c>
      <c r="F14" s="35"/>
      <c r="G14" s="35"/>
      <c r="H14" s="35"/>
      <c r="I14" s="35"/>
      <c r="J14" s="35"/>
      <c r="K14" s="35"/>
      <c r="L14" s="71"/>
      <c r="M14" s="72">
        <f>SUM(M6,M10)</f>
        <v>0</v>
      </c>
      <c r="N14" s="73"/>
      <c r="O14" s="74">
        <f>SUM(O6,O10)</f>
        <v>7.644605710579742</v>
      </c>
      <c r="P14" s="73"/>
      <c r="Q14" s="74">
        <f>SUM(Q6,Q10)</f>
        <v>5.6891863147830914</v>
      </c>
      <c r="R14" s="73"/>
      <c r="S14" s="73"/>
      <c r="T14" s="75"/>
      <c r="U14" s="76">
        <f>SUM(U6,U10)</f>
        <v>0</v>
      </c>
      <c r="V14" s="73"/>
      <c r="W14" s="74">
        <f>SUM(W6,W10)</f>
        <v>5.9220891769477424</v>
      </c>
      <c r="X14" s="73"/>
      <c r="Y14" s="74">
        <f>SUM(Y6,Y10)</f>
        <v>4.4925200910838576</v>
      </c>
      <c r="Z14" s="73"/>
      <c r="AA14" s="73"/>
      <c r="AB14" s="75"/>
      <c r="AC14" s="76">
        <f>SUM(AC6,AC10)</f>
        <v>0</v>
      </c>
      <c r="AD14" s="73"/>
      <c r="AE14" s="74">
        <f>SUM(AE6,AE10)</f>
        <v>5.9674803961597567</v>
      </c>
      <c r="AF14" s="73"/>
      <c r="AG14" s="74">
        <f>SUM(AG6,AG10)</f>
        <v>4.5222951085323526</v>
      </c>
      <c r="AH14" s="73"/>
      <c r="AI14" s="73"/>
      <c r="AJ14" s="75"/>
      <c r="AK14" s="76">
        <f>SUM(AK6,AK10)</f>
        <v>0</v>
      </c>
      <c r="AL14" s="73"/>
      <c r="AM14" s="74">
        <f>SUM(AM6,AM10)</f>
        <v>6.0136812244374891</v>
      </c>
      <c r="AN14" s="73"/>
      <c r="AO14" s="74">
        <f>SUM(AO6,AO10)</f>
        <v>4.5938156267779853</v>
      </c>
      <c r="AP14" s="73"/>
      <c r="AQ14" s="73"/>
      <c r="AR14" s="75"/>
      <c r="AS14" s="76">
        <f>SUM(AS6,AS10)</f>
        <v>0</v>
      </c>
      <c r="AT14" s="73"/>
      <c r="AU14" s="74">
        <f>SUM(AU6,AU10)</f>
        <v>6.6020550744297708</v>
      </c>
      <c r="AV14" s="73"/>
      <c r="AW14" s="74">
        <f>SUM(AW6,AW10)</f>
        <v>5.0806684180740564</v>
      </c>
      <c r="AX14" s="73"/>
      <c r="AY14" s="73"/>
      <c r="AZ14" s="75"/>
    </row>
    <row r="15" spans="1:52" ht="13.5" thickBot="1" x14ac:dyDescent="0.25">
      <c r="A15" s="68"/>
      <c r="B15" s="69"/>
      <c r="C15" s="69"/>
      <c r="D15" s="69"/>
      <c r="E15" s="77" t="s">
        <v>20</v>
      </c>
      <c r="F15" s="78"/>
      <c r="G15" s="78"/>
      <c r="H15" s="78"/>
      <c r="I15" s="78"/>
      <c r="J15" s="78"/>
      <c r="K15" s="78"/>
      <c r="L15" s="79"/>
      <c r="M15" s="80">
        <f>SUM(M7,M8,M11,M12)</f>
        <v>865</v>
      </c>
      <c r="N15" s="81"/>
      <c r="O15" s="82">
        <f>SUM(O7,O8,O11,O12)</f>
        <v>7.573693365663825</v>
      </c>
      <c r="P15" s="81"/>
      <c r="Q15" s="82">
        <f>SUM(Q7,Q8,Q11,Q12)</f>
        <v>5.2648467801653727</v>
      </c>
      <c r="R15" s="81"/>
      <c r="S15" s="81"/>
      <c r="T15" s="83"/>
      <c r="U15" s="84">
        <f>SUM(U7,U8,U11,U12)</f>
        <v>671</v>
      </c>
      <c r="V15" s="81"/>
      <c r="W15" s="82">
        <f>SUM(W7,W8,W11,W12)</f>
        <v>5.8549239999251332</v>
      </c>
      <c r="X15" s="81"/>
      <c r="Y15" s="82">
        <f>SUM(Y7,Y8,Y11,Y12)</f>
        <v>4.1453237016214324</v>
      </c>
      <c r="Z15" s="81"/>
      <c r="AA15" s="81"/>
      <c r="AB15" s="83"/>
      <c r="AC15" s="84">
        <f>SUM(AC7,AC8,AC11,AC12)</f>
        <v>676</v>
      </c>
      <c r="AD15" s="81"/>
      <c r="AE15" s="82">
        <f>SUM(AE7,AE8,AE11,AE12)</f>
        <v>5.9002413768075499</v>
      </c>
      <c r="AF15" s="81"/>
      <c r="AG15" s="82">
        <f>SUM(AG7,AG8,AG11,AG12)</f>
        <v>4.1735581056644282</v>
      </c>
      <c r="AH15" s="81"/>
      <c r="AI15" s="81"/>
      <c r="AJ15" s="83"/>
      <c r="AK15" s="84">
        <f>SUM(AK7,AK8,AK11,AK12)</f>
        <v>683</v>
      </c>
      <c r="AL15" s="81"/>
      <c r="AM15" s="82">
        <f>SUM(AM7,AM8,AM11,AM12)</f>
        <v>5.9463624262838479</v>
      </c>
      <c r="AN15" s="81"/>
      <c r="AO15" s="82">
        <f>SUM(AO7,AO8,AO11,AO12)</f>
        <v>4.2433314760354897</v>
      </c>
      <c r="AP15" s="81"/>
      <c r="AQ15" s="81"/>
      <c r="AR15" s="83"/>
      <c r="AS15" s="84">
        <f>SUM(AS7,AS8,AS11,AS12)</f>
        <v>741</v>
      </c>
      <c r="AT15" s="81"/>
      <c r="AU15" s="82">
        <f>SUM(AU7,AU8,AU11,AU12)</f>
        <v>6.5333305132825519</v>
      </c>
      <c r="AV15" s="81"/>
      <c r="AW15" s="82">
        <f>SUM(AW7,AW8,AW11,AW12)</f>
        <v>4.7015082290147436</v>
      </c>
      <c r="AX15" s="81"/>
      <c r="AY15" s="81"/>
      <c r="AZ15" s="83"/>
    </row>
    <row r="16" spans="1:52" x14ac:dyDescent="0.2">
      <c r="A16" s="66" t="s">
        <v>21</v>
      </c>
      <c r="B16" s="67"/>
      <c r="C16" s="67"/>
      <c r="D16" s="67"/>
      <c r="E16" s="67" t="s">
        <v>22</v>
      </c>
      <c r="F16" s="67"/>
      <c r="G16" s="67"/>
      <c r="H16" s="67"/>
      <c r="I16" s="85" t="s">
        <v>13</v>
      </c>
      <c r="J16" s="86"/>
      <c r="K16" s="86"/>
      <c r="L16" s="87"/>
      <c r="M16" s="88">
        <f>I6*(POWER(O7+O8,2)+POWER(Q7+Q8,2))/POWER(B6,2)</f>
        <v>2.4147478709507413E-3</v>
      </c>
      <c r="N16" s="88"/>
      <c r="O16" s="88"/>
      <c r="P16" s="89" t="s">
        <v>23</v>
      </c>
      <c r="Q16" s="89"/>
      <c r="R16" s="90">
        <f>K6*(POWER(O7+O8,2)+POWER(Q7+Q8,2))/(100*B6)</f>
        <v>5.1138772337524514E-2</v>
      </c>
      <c r="S16" s="90"/>
      <c r="T16" s="91"/>
      <c r="U16" s="92">
        <f>I6*(POWER(W7+W8,2)+POWER(Y7+Y8,2))/POWER(B6,2)</f>
        <v>1.9333991178441302E-3</v>
      </c>
      <c r="V16" s="88"/>
      <c r="W16" s="88"/>
      <c r="X16" s="89" t="s">
        <v>23</v>
      </c>
      <c r="Y16" s="89"/>
      <c r="Z16" s="90">
        <f>K6*(POWER(W7+W8,2)+POWER(Y7+Y8,2))/(100*B6)</f>
        <v>4.0944919556373263E-2</v>
      </c>
      <c r="AA16" s="90"/>
      <c r="AB16" s="91"/>
      <c r="AC16" s="92">
        <f>I6*(POWER(AE7+AE8,2)+POWER(AG7+AG8,2))/POWER(B6,2)</f>
        <v>1.9730128123576465E-3</v>
      </c>
      <c r="AD16" s="88"/>
      <c r="AE16" s="88"/>
      <c r="AF16" s="89" t="s">
        <v>23</v>
      </c>
      <c r="AG16" s="89"/>
      <c r="AH16" s="90">
        <f>K6*(POWER(AE7+AE8,2)+POWER(AG7+AG8,2))/(100*B6)</f>
        <v>4.1783845942661921E-2</v>
      </c>
      <c r="AI16" s="90"/>
      <c r="AJ16" s="91"/>
      <c r="AK16" s="92">
        <f>I6*(POWER(AM7+AM8,2)+POWER(AO7+AO8,2))/POWER(B6,2)</f>
        <v>2.1378124900812289E-3</v>
      </c>
      <c r="AL16" s="88"/>
      <c r="AM16" s="88"/>
      <c r="AN16" s="89" t="s">
        <v>23</v>
      </c>
      <c r="AO16" s="89"/>
      <c r="AP16" s="90">
        <f>K6*(POWER(AM7+AM8,2)+POWER(AO7+AO8,2))/(100*B6)</f>
        <v>4.5273921781132605E-2</v>
      </c>
      <c r="AQ16" s="90"/>
      <c r="AR16" s="91"/>
      <c r="AS16" s="92">
        <f>I6*(POWER(AU7+AU8,2)+POWER(AW7+AW8,2))/POWER(B6,2)</f>
        <v>1.9281238764078188E-3</v>
      </c>
      <c r="AT16" s="88"/>
      <c r="AU16" s="88"/>
      <c r="AV16" s="89" t="s">
        <v>23</v>
      </c>
      <c r="AW16" s="89"/>
      <c r="AX16" s="90">
        <f>K6*(POWER(AU7+AU8,2)+POWER(AW7+AW8,2))/(100*B6)</f>
        <v>4.0833202149317099E-2</v>
      </c>
      <c r="AY16" s="90"/>
      <c r="AZ16" s="91"/>
    </row>
    <row r="17" spans="1:52" ht="13.5" thickBot="1" x14ac:dyDescent="0.25">
      <c r="A17" s="68"/>
      <c r="B17" s="69"/>
      <c r="C17" s="69"/>
      <c r="D17" s="69"/>
      <c r="E17" s="69"/>
      <c r="F17" s="69"/>
      <c r="G17" s="69"/>
      <c r="H17" s="69"/>
      <c r="I17" s="93" t="s">
        <v>17</v>
      </c>
      <c r="J17" s="63"/>
      <c r="K17" s="63"/>
      <c r="L17" s="94"/>
      <c r="M17" s="95">
        <f>I10*(POWER(O11+O12,2)+POWER(Q11+Q12,2))/POWER(B10,2)</f>
        <v>6.4975980582454582E-3</v>
      </c>
      <c r="N17" s="95"/>
      <c r="O17" s="95"/>
      <c r="P17" s="96" t="s">
        <v>23</v>
      </c>
      <c r="Q17" s="96"/>
      <c r="R17" s="97">
        <f>K10*(POWER(O11+O12,2)+POWER(Q11+Q12,2))/(100*B10)</f>
        <v>0.13320076019403188</v>
      </c>
      <c r="S17" s="97"/>
      <c r="T17" s="98"/>
      <c r="U17" s="99">
        <f>I10*(POWER(W11+W12,2)+POWER(Y11+Y12,2))/POWER(B10,2)</f>
        <v>3.2317789180434267E-3</v>
      </c>
      <c r="V17" s="95"/>
      <c r="W17" s="95"/>
      <c r="X17" s="96" t="s">
        <v>23</v>
      </c>
      <c r="Y17" s="96"/>
      <c r="Z17" s="97">
        <f>K10*(POWER(W11+W12,2)+POWER(Y11+Y12,2))/(100*B10)</f>
        <v>6.6251467819890247E-2</v>
      </c>
      <c r="AA17" s="97"/>
      <c r="AB17" s="98"/>
      <c r="AC17" s="99">
        <f>I10*(POWER(AE11+AE12,2)+POWER(AG11+AG12,2))/POWER(B10,2)</f>
        <v>3.2660075531268659E-3</v>
      </c>
      <c r="AD17" s="95"/>
      <c r="AE17" s="95"/>
      <c r="AF17" s="96" t="s">
        <v>23</v>
      </c>
      <c r="AG17" s="96"/>
      <c r="AH17" s="97">
        <f>K10*(POWER(AE11+AE12,2)+POWER(AG11+AG12,2))/(100*B10)</f>
        <v>6.6953154839100748E-2</v>
      </c>
      <c r="AI17" s="97"/>
      <c r="AJ17" s="98"/>
      <c r="AK17" s="99">
        <f>I10*(POWER(AM11+AM12,2)+POWER(AO11+AO12,2))/POWER(B10,2)</f>
        <v>3.1809866768390295E-3</v>
      </c>
      <c r="AL17" s="95"/>
      <c r="AM17" s="95"/>
      <c r="AN17" s="96" t="s">
        <v>23</v>
      </c>
      <c r="AO17" s="96"/>
      <c r="AP17" s="97">
        <f>K10*(POWER(AM11+AM12,2)+POWER(AO11+AO12,2))/(100*B10)</f>
        <v>6.5210226875200103E-2</v>
      </c>
      <c r="AQ17" s="97"/>
      <c r="AR17" s="98"/>
      <c r="AS17" s="99">
        <f>I10*(POWER(AU11+AU12,2)+POWER(AW11+AW12,2))/POWER(B10,2)</f>
        <v>4.7964382840894014E-3</v>
      </c>
      <c r="AT17" s="95"/>
      <c r="AU17" s="95"/>
      <c r="AV17" s="96" t="s">
        <v>23</v>
      </c>
      <c r="AW17" s="96"/>
      <c r="AX17" s="97">
        <f>K10*(POWER(AU11+AU12,2)+POWER(AW11+AW12,2))/(100*B10)</f>
        <v>9.8326984823832717E-2</v>
      </c>
      <c r="AY17" s="97"/>
      <c r="AZ17" s="98"/>
    </row>
    <row r="18" spans="1:52" x14ac:dyDescent="0.2">
      <c r="A18" s="100" t="s">
        <v>49</v>
      </c>
      <c r="B18" s="101"/>
      <c r="C18" s="101"/>
      <c r="D18" s="101"/>
      <c r="E18" s="67" t="s">
        <v>24</v>
      </c>
      <c r="F18" s="67"/>
      <c r="G18" s="67"/>
      <c r="H18" s="67"/>
      <c r="I18" s="85" t="s">
        <v>13</v>
      </c>
      <c r="J18" s="86"/>
      <c r="K18" s="86"/>
      <c r="L18" s="87"/>
      <c r="M18" s="107">
        <f>SUM(O7:P8)+C6+M16</f>
        <v>2.8250510381364666</v>
      </c>
      <c r="N18" s="107"/>
      <c r="O18" s="107"/>
      <c r="P18" s="108" t="s">
        <v>23</v>
      </c>
      <c r="Q18" s="108"/>
      <c r="R18" s="109">
        <f>SUM(Q7:R8)+D6+R16</f>
        <v>2.319385893610491</v>
      </c>
      <c r="S18" s="109"/>
      <c r="T18" s="110"/>
      <c r="U18" s="119">
        <f>SUM(W7:X8)+C6+U16</f>
        <v>2.5241697726678725</v>
      </c>
      <c r="V18" s="107"/>
      <c r="W18" s="107"/>
      <c r="X18" s="108" t="s">
        <v>23</v>
      </c>
      <c r="Y18" s="108"/>
      <c r="Z18" s="109">
        <f>SUM(Y7:Z8)+D6+Z16</f>
        <v>2.0902460951169006</v>
      </c>
      <c r="AA18" s="109"/>
      <c r="AB18" s="110"/>
      <c r="AC18" s="119">
        <f>SUM(AE7:AF8)+C6+AC16</f>
        <v>2.5499823019701875</v>
      </c>
      <c r="AD18" s="107"/>
      <c r="AE18" s="107"/>
      <c r="AF18" s="108" t="s">
        <v>23</v>
      </c>
      <c r="AG18" s="108"/>
      <c r="AH18" s="109">
        <f>SUM(AG7:AH8)+D6+AH16</f>
        <v>2.1104147074089439</v>
      </c>
      <c r="AI18" s="109"/>
      <c r="AJ18" s="110"/>
      <c r="AK18" s="119">
        <f>SUM(AM7:AN8)+C6+AK16</f>
        <v>2.6499617270673403</v>
      </c>
      <c r="AL18" s="107"/>
      <c r="AM18" s="107"/>
      <c r="AN18" s="108" t="s">
        <v>23</v>
      </c>
      <c r="AO18" s="108"/>
      <c r="AP18" s="109">
        <f>SUM(AO7:AP8)+D6+AP16</f>
        <v>2.1983590105004454</v>
      </c>
      <c r="AQ18" s="109"/>
      <c r="AR18" s="110"/>
      <c r="AS18" s="119">
        <f>SUM(AU7:AV8)+C6+AS16</f>
        <v>2.5214279545495955</v>
      </c>
      <c r="AT18" s="107"/>
      <c r="AU18" s="107"/>
      <c r="AV18" s="108" t="s">
        <v>23</v>
      </c>
      <c r="AW18" s="108"/>
      <c r="AX18" s="109">
        <f>SUM(AW7:AX8)+D6+AX16</f>
        <v>2.0866284450555699</v>
      </c>
      <c r="AY18" s="109"/>
      <c r="AZ18" s="110"/>
    </row>
    <row r="19" spans="1:52" x14ac:dyDescent="0.2">
      <c r="A19" s="102"/>
      <c r="B19" s="103"/>
      <c r="C19" s="103"/>
      <c r="D19" s="103"/>
      <c r="E19" s="106"/>
      <c r="F19" s="106"/>
      <c r="G19" s="106"/>
      <c r="H19" s="106"/>
      <c r="I19" s="111" t="s">
        <v>17</v>
      </c>
      <c r="J19" s="112"/>
      <c r="K19" s="112"/>
      <c r="L19" s="113"/>
      <c r="M19" s="114">
        <f>SUM(O11:P12)+C10+M17</f>
        <v>4.8195546724432754</v>
      </c>
      <c r="N19" s="114"/>
      <c r="O19" s="114"/>
      <c r="P19" s="115" t="s">
        <v>23</v>
      </c>
      <c r="Q19" s="115"/>
      <c r="R19" s="116">
        <f>SUM(Q11:R12)+D10+R17</f>
        <v>3.3698004211726005</v>
      </c>
      <c r="S19" s="116"/>
      <c r="T19" s="117"/>
      <c r="U19" s="118">
        <f>SUM(W11:X12)+C10+U17</f>
        <v>3.3979194042798699</v>
      </c>
      <c r="V19" s="114"/>
      <c r="W19" s="114"/>
      <c r="X19" s="115" t="s">
        <v>23</v>
      </c>
      <c r="Y19" s="115"/>
      <c r="Z19" s="116">
        <f>SUM(Y11:Z12)+D10+Z17</f>
        <v>2.4022739959669575</v>
      </c>
      <c r="AA19" s="116"/>
      <c r="AB19" s="117"/>
      <c r="AC19" s="118">
        <f>SUM(AE11:AF12)+C10+AC17</f>
        <v>3.4174980941895692</v>
      </c>
      <c r="AD19" s="114"/>
      <c r="AE19" s="114"/>
      <c r="AF19" s="115" t="s">
        <v>23</v>
      </c>
      <c r="AG19" s="115"/>
      <c r="AH19" s="116">
        <f>SUM(AG11:AH12)+D10+AH17</f>
        <v>2.4118804011234092</v>
      </c>
      <c r="AI19" s="116"/>
      <c r="AJ19" s="117"/>
      <c r="AK19" s="118">
        <f>SUM(AM11:AN12)+C10+AK17</f>
        <v>3.3637194973701492</v>
      </c>
      <c r="AL19" s="114"/>
      <c r="AM19" s="114"/>
      <c r="AN19" s="115" t="s">
        <v>23</v>
      </c>
      <c r="AO19" s="115"/>
      <c r="AP19" s="116">
        <f>SUM(AO11:AP12)+D10+AP17</f>
        <v>2.3954566162775395</v>
      </c>
      <c r="AQ19" s="116"/>
      <c r="AR19" s="117"/>
      <c r="AS19" s="118">
        <f>SUM(AU11:AV12)+C10+AS17</f>
        <v>4.0806271198801749</v>
      </c>
      <c r="AT19" s="114"/>
      <c r="AU19" s="114"/>
      <c r="AV19" s="115" t="s">
        <v>23</v>
      </c>
      <c r="AW19" s="115"/>
      <c r="AX19" s="116">
        <f>SUM(AW11:AX12)+D10+AX17</f>
        <v>2.9940399730184861</v>
      </c>
      <c r="AY19" s="116"/>
      <c r="AZ19" s="117"/>
    </row>
    <row r="20" spans="1:52" ht="13.5" thickBot="1" x14ac:dyDescent="0.25">
      <c r="A20" s="104"/>
      <c r="B20" s="105"/>
      <c r="C20" s="105"/>
      <c r="D20" s="105"/>
      <c r="E20" s="69"/>
      <c r="F20" s="69"/>
      <c r="G20" s="69"/>
      <c r="H20" s="69"/>
      <c r="I20" s="120" t="s">
        <v>25</v>
      </c>
      <c r="J20" s="121"/>
      <c r="K20" s="121"/>
      <c r="L20" s="122"/>
      <c r="M20" s="123">
        <f>SUM(M18,M19)</f>
        <v>7.644605710579742</v>
      </c>
      <c r="N20" s="123"/>
      <c r="O20" s="123"/>
      <c r="P20" s="124" t="s">
        <v>23</v>
      </c>
      <c r="Q20" s="124"/>
      <c r="R20" s="125">
        <f>SUM(R18,R19)</f>
        <v>5.6891863147830914</v>
      </c>
      <c r="S20" s="125"/>
      <c r="T20" s="126"/>
      <c r="U20" s="127">
        <f>SUM(U18,U19)</f>
        <v>5.9220891769477424</v>
      </c>
      <c r="V20" s="123"/>
      <c r="W20" s="123"/>
      <c r="X20" s="124" t="s">
        <v>23</v>
      </c>
      <c r="Y20" s="124"/>
      <c r="Z20" s="125">
        <f>SUM(Z18,Z19)</f>
        <v>4.4925200910838576</v>
      </c>
      <c r="AA20" s="125"/>
      <c r="AB20" s="126"/>
      <c r="AC20" s="127">
        <f>SUM(AC18,AC19)</f>
        <v>5.9674803961597567</v>
      </c>
      <c r="AD20" s="123"/>
      <c r="AE20" s="123"/>
      <c r="AF20" s="124" t="s">
        <v>23</v>
      </c>
      <c r="AG20" s="124"/>
      <c r="AH20" s="125">
        <f>SUM(AH18,AH19)</f>
        <v>4.5222951085323526</v>
      </c>
      <c r="AI20" s="125"/>
      <c r="AJ20" s="126"/>
      <c r="AK20" s="127">
        <f>SUM(AK18,AK19)</f>
        <v>6.0136812244374891</v>
      </c>
      <c r="AL20" s="123"/>
      <c r="AM20" s="123"/>
      <c r="AN20" s="124" t="s">
        <v>23</v>
      </c>
      <c r="AO20" s="124"/>
      <c r="AP20" s="125">
        <f>SUM(AP18,AP19)</f>
        <v>4.5938156267779853</v>
      </c>
      <c r="AQ20" s="125"/>
      <c r="AR20" s="126"/>
      <c r="AS20" s="127">
        <f>SUM(AS18,AS19)</f>
        <v>6.6020550744297708</v>
      </c>
      <c r="AT20" s="123"/>
      <c r="AU20" s="123"/>
      <c r="AV20" s="124" t="s">
        <v>23</v>
      </c>
      <c r="AW20" s="124"/>
      <c r="AX20" s="125">
        <f>SUM(AX18,AX19)</f>
        <v>5.0806684180740564</v>
      </c>
      <c r="AY20" s="125"/>
      <c r="AZ20" s="126"/>
    </row>
    <row r="21" spans="1:52" ht="30" customHeight="1" thickBot="1" x14ac:dyDescent="0.25">
      <c r="A21" s="128" t="s">
        <v>26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</row>
    <row r="22" spans="1:52" ht="15.75" customHeight="1" thickBot="1" x14ac:dyDescent="0.25">
      <c r="A22" s="129" t="s">
        <v>5</v>
      </c>
      <c r="B22" s="130"/>
      <c r="C22" s="130" t="s">
        <v>1</v>
      </c>
      <c r="D22" s="130"/>
      <c r="E22" s="130" t="s">
        <v>27</v>
      </c>
      <c r="F22" s="130"/>
      <c r="G22" s="130"/>
      <c r="H22" s="130"/>
      <c r="I22" s="130"/>
      <c r="J22" s="130"/>
      <c r="K22" s="130"/>
      <c r="L22" s="131"/>
      <c r="M22" s="29" t="s">
        <v>28</v>
      </c>
      <c r="N22" s="132"/>
      <c r="O22" s="132"/>
      <c r="P22" s="132"/>
      <c r="Q22" s="132"/>
      <c r="R22" s="132"/>
      <c r="S22" s="132"/>
      <c r="T22" s="32"/>
      <c r="U22" s="29" t="s">
        <v>28</v>
      </c>
      <c r="V22" s="132"/>
      <c r="W22" s="132"/>
      <c r="X22" s="132"/>
      <c r="Y22" s="132"/>
      <c r="Z22" s="132"/>
      <c r="AA22" s="132"/>
      <c r="AB22" s="32"/>
      <c r="AC22" s="29" t="s">
        <v>28</v>
      </c>
      <c r="AD22" s="132"/>
      <c r="AE22" s="132"/>
      <c r="AF22" s="132"/>
      <c r="AG22" s="132"/>
      <c r="AH22" s="132"/>
      <c r="AI22" s="132"/>
      <c r="AJ22" s="32"/>
      <c r="AK22" s="29" t="s">
        <v>28</v>
      </c>
      <c r="AL22" s="132"/>
      <c r="AM22" s="132"/>
      <c r="AN22" s="132"/>
      <c r="AO22" s="132"/>
      <c r="AP22" s="132"/>
      <c r="AQ22" s="132"/>
      <c r="AR22" s="32"/>
      <c r="AS22" s="29" t="s">
        <v>28</v>
      </c>
      <c r="AT22" s="132"/>
      <c r="AU22" s="132"/>
      <c r="AV22" s="132"/>
      <c r="AW22" s="132"/>
      <c r="AX22" s="132"/>
      <c r="AY22" s="132"/>
      <c r="AZ22" s="32"/>
    </row>
    <row r="23" spans="1:52" x14ac:dyDescent="0.2">
      <c r="A23" s="33">
        <v>6</v>
      </c>
      <c r="B23" s="34"/>
      <c r="C23" s="34" t="s">
        <v>14</v>
      </c>
      <c r="D23" s="34"/>
      <c r="E23" s="35" t="s">
        <v>129</v>
      </c>
      <c r="F23" s="35"/>
      <c r="G23" s="35"/>
      <c r="H23" s="35"/>
      <c r="I23" s="35"/>
      <c r="J23" s="35"/>
      <c r="K23" s="35"/>
      <c r="L23" s="71"/>
      <c r="M23" s="133">
        <v>6.1999998092651367</v>
      </c>
      <c r="N23" s="134"/>
      <c r="O23" s="134"/>
      <c r="P23" s="134"/>
      <c r="Q23" s="134"/>
      <c r="R23" s="134"/>
      <c r="S23" s="134"/>
      <c r="T23" s="135"/>
      <c r="U23" s="133">
        <v>6.1999998092651367</v>
      </c>
      <c r="V23" s="134"/>
      <c r="W23" s="134"/>
      <c r="X23" s="134"/>
      <c r="Y23" s="134"/>
      <c r="Z23" s="134"/>
      <c r="AA23" s="134"/>
      <c r="AB23" s="135"/>
      <c r="AC23" s="133">
        <v>6.1999998092651367</v>
      </c>
      <c r="AD23" s="134"/>
      <c r="AE23" s="134"/>
      <c r="AF23" s="134"/>
      <c r="AG23" s="134"/>
      <c r="AH23" s="134"/>
      <c r="AI23" s="134"/>
      <c r="AJ23" s="135"/>
      <c r="AK23" s="133">
        <v>6.1999998092651367</v>
      </c>
      <c r="AL23" s="134"/>
      <c r="AM23" s="134"/>
      <c r="AN23" s="134"/>
      <c r="AO23" s="134"/>
      <c r="AP23" s="134"/>
      <c r="AQ23" s="134"/>
      <c r="AR23" s="135"/>
      <c r="AS23" s="133">
        <v>6.3000001907348633</v>
      </c>
      <c r="AT23" s="134"/>
      <c r="AU23" s="134"/>
      <c r="AV23" s="134"/>
      <c r="AW23" s="134"/>
      <c r="AX23" s="134"/>
      <c r="AY23" s="134"/>
      <c r="AZ23" s="135"/>
    </row>
    <row r="24" spans="1:52" x14ac:dyDescent="0.2">
      <c r="A24" s="54">
        <v>6</v>
      </c>
      <c r="B24" s="55"/>
      <c r="C24" s="55" t="s">
        <v>18</v>
      </c>
      <c r="D24" s="55"/>
      <c r="E24" s="56" t="s">
        <v>131</v>
      </c>
      <c r="F24" s="56"/>
      <c r="G24" s="56"/>
      <c r="H24" s="56"/>
      <c r="I24" s="56"/>
      <c r="J24" s="56"/>
      <c r="K24" s="56"/>
      <c r="L24" s="136"/>
      <c r="M24" s="137">
        <v>6.1999998092651367</v>
      </c>
      <c r="N24" s="138"/>
      <c r="O24" s="138"/>
      <c r="P24" s="138"/>
      <c r="Q24" s="138"/>
      <c r="R24" s="138"/>
      <c r="S24" s="138"/>
      <c r="T24" s="139"/>
      <c r="U24" s="137">
        <v>6.3000001907348633</v>
      </c>
      <c r="V24" s="138"/>
      <c r="W24" s="138"/>
      <c r="X24" s="138"/>
      <c r="Y24" s="138"/>
      <c r="Z24" s="138"/>
      <c r="AA24" s="138"/>
      <c r="AB24" s="139"/>
      <c r="AC24" s="137">
        <v>6.3000001907348633</v>
      </c>
      <c r="AD24" s="138"/>
      <c r="AE24" s="138"/>
      <c r="AF24" s="138"/>
      <c r="AG24" s="138"/>
      <c r="AH24" s="138"/>
      <c r="AI24" s="138"/>
      <c r="AJ24" s="139"/>
      <c r="AK24" s="137">
        <v>6.3000001907348633</v>
      </c>
      <c r="AL24" s="138"/>
      <c r="AM24" s="138"/>
      <c r="AN24" s="138"/>
      <c r="AO24" s="138"/>
      <c r="AP24" s="138"/>
      <c r="AQ24" s="138"/>
      <c r="AR24" s="139"/>
      <c r="AS24" s="137">
        <v>6.4000000953674316</v>
      </c>
      <c r="AT24" s="138"/>
      <c r="AU24" s="138"/>
      <c r="AV24" s="138"/>
      <c r="AW24" s="138"/>
      <c r="AX24" s="138"/>
      <c r="AY24" s="138"/>
      <c r="AZ24" s="139"/>
    </row>
    <row r="25" spans="1:52" x14ac:dyDescent="0.2">
      <c r="A25" s="54">
        <v>6</v>
      </c>
      <c r="B25" s="55"/>
      <c r="C25" s="55" t="s">
        <v>127</v>
      </c>
      <c r="D25" s="55"/>
      <c r="E25" s="56" t="s">
        <v>130</v>
      </c>
      <c r="F25" s="56"/>
      <c r="G25" s="56"/>
      <c r="H25" s="56"/>
      <c r="I25" s="56"/>
      <c r="J25" s="56"/>
      <c r="K25" s="56"/>
      <c r="L25" s="136"/>
      <c r="M25" s="137">
        <v>6.1999998092651367</v>
      </c>
      <c r="N25" s="138"/>
      <c r="O25" s="138"/>
      <c r="P25" s="138"/>
      <c r="Q25" s="138"/>
      <c r="R25" s="138"/>
      <c r="S25" s="138"/>
      <c r="T25" s="139"/>
      <c r="U25" s="137">
        <v>6.1999998092651367</v>
      </c>
      <c r="V25" s="138"/>
      <c r="W25" s="138"/>
      <c r="X25" s="138"/>
      <c r="Y25" s="138"/>
      <c r="Z25" s="138"/>
      <c r="AA25" s="138"/>
      <c r="AB25" s="139"/>
      <c r="AC25" s="137">
        <v>6.1999998092651367</v>
      </c>
      <c r="AD25" s="138"/>
      <c r="AE25" s="138"/>
      <c r="AF25" s="138"/>
      <c r="AG25" s="138"/>
      <c r="AH25" s="138"/>
      <c r="AI25" s="138"/>
      <c r="AJ25" s="139"/>
      <c r="AK25" s="137">
        <v>6.1999998092651367</v>
      </c>
      <c r="AL25" s="138"/>
      <c r="AM25" s="138"/>
      <c r="AN25" s="138"/>
      <c r="AO25" s="138"/>
      <c r="AP25" s="138"/>
      <c r="AQ25" s="138"/>
      <c r="AR25" s="139"/>
      <c r="AS25" s="137">
        <v>6.3000001907348633</v>
      </c>
      <c r="AT25" s="138"/>
      <c r="AU25" s="138"/>
      <c r="AV25" s="138"/>
      <c r="AW25" s="138"/>
      <c r="AX25" s="138"/>
      <c r="AY25" s="138"/>
      <c r="AZ25" s="139"/>
    </row>
    <row r="26" spans="1:52" ht="13.5" thickBot="1" x14ac:dyDescent="0.25">
      <c r="A26" s="140">
        <v>6</v>
      </c>
      <c r="B26" s="141"/>
      <c r="C26" s="141" t="s">
        <v>128</v>
      </c>
      <c r="D26" s="141"/>
      <c r="E26" s="78" t="s">
        <v>132</v>
      </c>
      <c r="F26" s="78"/>
      <c r="G26" s="78"/>
      <c r="H26" s="78"/>
      <c r="I26" s="78"/>
      <c r="J26" s="78"/>
      <c r="K26" s="78"/>
      <c r="L26" s="79"/>
      <c r="M26" s="142">
        <v>6.1999998092651367</v>
      </c>
      <c r="N26" s="143"/>
      <c r="O26" s="143"/>
      <c r="P26" s="143"/>
      <c r="Q26" s="143"/>
      <c r="R26" s="143"/>
      <c r="S26" s="143"/>
      <c r="T26" s="144"/>
      <c r="U26" s="142">
        <v>6.1999998092651367</v>
      </c>
      <c r="V26" s="143"/>
      <c r="W26" s="143"/>
      <c r="X26" s="143"/>
      <c r="Y26" s="143"/>
      <c r="Z26" s="143"/>
      <c r="AA26" s="143"/>
      <c r="AB26" s="144"/>
      <c r="AC26" s="142">
        <v>6.1999998092651367</v>
      </c>
      <c r="AD26" s="143"/>
      <c r="AE26" s="143"/>
      <c r="AF26" s="143"/>
      <c r="AG26" s="143"/>
      <c r="AH26" s="143"/>
      <c r="AI26" s="143"/>
      <c r="AJ26" s="144"/>
      <c r="AK26" s="142">
        <v>6.1999998092651367</v>
      </c>
      <c r="AL26" s="143"/>
      <c r="AM26" s="143"/>
      <c r="AN26" s="143"/>
      <c r="AO26" s="143"/>
      <c r="AP26" s="143"/>
      <c r="AQ26" s="143"/>
      <c r="AR26" s="144"/>
      <c r="AS26" s="142">
        <v>6.3000001907348633</v>
      </c>
      <c r="AT26" s="143"/>
      <c r="AU26" s="143"/>
      <c r="AV26" s="143"/>
      <c r="AW26" s="143"/>
      <c r="AX26" s="143"/>
      <c r="AY26" s="143"/>
      <c r="AZ26" s="144"/>
    </row>
    <row r="27" spans="1:52" ht="30" customHeight="1" thickBot="1" x14ac:dyDescent="0.25">
      <c r="A27" s="128" t="s">
        <v>31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</row>
    <row r="28" spans="1:52" ht="15" customHeight="1" x14ac:dyDescent="0.2">
      <c r="A28" s="145" t="s">
        <v>1</v>
      </c>
      <c r="B28" s="146"/>
      <c r="C28" s="146"/>
      <c r="D28" s="146"/>
      <c r="E28" s="146" t="s">
        <v>32</v>
      </c>
      <c r="F28" s="146"/>
      <c r="G28" s="146" t="s">
        <v>33</v>
      </c>
      <c r="H28" s="146"/>
      <c r="I28" s="146" t="s">
        <v>34</v>
      </c>
      <c r="J28" s="146"/>
      <c r="K28" s="146" t="s">
        <v>35</v>
      </c>
      <c r="L28" s="149"/>
      <c r="M28" s="66" t="s">
        <v>9</v>
      </c>
      <c r="N28" s="150"/>
      <c r="O28" s="152" t="s">
        <v>10</v>
      </c>
      <c r="P28" s="67"/>
      <c r="Q28" s="150"/>
      <c r="R28" s="152" t="s">
        <v>11</v>
      </c>
      <c r="S28" s="67"/>
      <c r="T28" s="154"/>
      <c r="U28" s="66" t="s">
        <v>9</v>
      </c>
      <c r="V28" s="150"/>
      <c r="W28" s="152" t="s">
        <v>10</v>
      </c>
      <c r="X28" s="67"/>
      <c r="Y28" s="150"/>
      <c r="Z28" s="152" t="s">
        <v>11</v>
      </c>
      <c r="AA28" s="67"/>
      <c r="AB28" s="154"/>
      <c r="AC28" s="66" t="s">
        <v>9</v>
      </c>
      <c r="AD28" s="150"/>
      <c r="AE28" s="152" t="s">
        <v>10</v>
      </c>
      <c r="AF28" s="67"/>
      <c r="AG28" s="150"/>
      <c r="AH28" s="152" t="s">
        <v>11</v>
      </c>
      <c r="AI28" s="67"/>
      <c r="AJ28" s="154"/>
      <c r="AK28" s="66" t="s">
        <v>9</v>
      </c>
      <c r="AL28" s="150"/>
      <c r="AM28" s="152" t="s">
        <v>10</v>
      </c>
      <c r="AN28" s="67"/>
      <c r="AO28" s="150"/>
      <c r="AP28" s="152" t="s">
        <v>11</v>
      </c>
      <c r="AQ28" s="67"/>
      <c r="AR28" s="154"/>
      <c r="AS28" s="66" t="s">
        <v>9</v>
      </c>
      <c r="AT28" s="150"/>
      <c r="AU28" s="152" t="s">
        <v>10</v>
      </c>
      <c r="AV28" s="67"/>
      <c r="AW28" s="150"/>
      <c r="AX28" s="152" t="s">
        <v>11</v>
      </c>
      <c r="AY28" s="67"/>
      <c r="AZ28" s="154"/>
    </row>
    <row r="29" spans="1:52" ht="15.75" customHeight="1" thickBot="1" x14ac:dyDescent="0.25">
      <c r="A29" s="147"/>
      <c r="B29" s="148"/>
      <c r="C29" s="148"/>
      <c r="D29" s="148"/>
      <c r="E29" s="21" t="s">
        <v>36</v>
      </c>
      <c r="F29" s="21" t="s">
        <v>37</v>
      </c>
      <c r="G29" s="21" t="s">
        <v>36</v>
      </c>
      <c r="H29" s="21" t="s">
        <v>37</v>
      </c>
      <c r="I29" s="21" t="s">
        <v>36</v>
      </c>
      <c r="J29" s="21" t="s">
        <v>37</v>
      </c>
      <c r="K29" s="21" t="s">
        <v>36</v>
      </c>
      <c r="L29" s="2" t="s">
        <v>37</v>
      </c>
      <c r="M29" s="68"/>
      <c r="N29" s="151"/>
      <c r="O29" s="153"/>
      <c r="P29" s="69"/>
      <c r="Q29" s="151"/>
      <c r="R29" s="153"/>
      <c r="S29" s="69"/>
      <c r="T29" s="155"/>
      <c r="U29" s="68"/>
      <c r="V29" s="151"/>
      <c r="W29" s="153"/>
      <c r="X29" s="69"/>
      <c r="Y29" s="151"/>
      <c r="Z29" s="153"/>
      <c r="AA29" s="69"/>
      <c r="AB29" s="155"/>
      <c r="AC29" s="68"/>
      <c r="AD29" s="151"/>
      <c r="AE29" s="153"/>
      <c r="AF29" s="69"/>
      <c r="AG29" s="151"/>
      <c r="AH29" s="153"/>
      <c r="AI29" s="69"/>
      <c r="AJ29" s="155"/>
      <c r="AK29" s="68"/>
      <c r="AL29" s="151"/>
      <c r="AM29" s="153"/>
      <c r="AN29" s="69"/>
      <c r="AO29" s="151"/>
      <c r="AP29" s="153"/>
      <c r="AQ29" s="69"/>
      <c r="AR29" s="155"/>
      <c r="AS29" s="68"/>
      <c r="AT29" s="151"/>
      <c r="AU29" s="153"/>
      <c r="AV29" s="69"/>
      <c r="AW29" s="151"/>
      <c r="AX29" s="153"/>
      <c r="AY29" s="69"/>
      <c r="AZ29" s="155"/>
    </row>
    <row r="30" spans="1:52" x14ac:dyDescent="0.2">
      <c r="A30" s="156" t="s">
        <v>38</v>
      </c>
      <c r="B30" s="157"/>
      <c r="C30" s="157"/>
      <c r="D30" s="157"/>
      <c r="E30" s="158"/>
      <c r="F30" s="158"/>
      <c r="G30" s="158"/>
      <c r="H30" s="158"/>
      <c r="I30" s="158"/>
      <c r="J30" s="158"/>
      <c r="K30" s="158"/>
      <c r="L30" s="159"/>
      <c r="M30" s="160"/>
      <c r="N30" s="161"/>
      <c r="O30" s="162"/>
      <c r="P30" s="162"/>
      <c r="Q30" s="162"/>
      <c r="R30" s="162"/>
      <c r="S30" s="162"/>
      <c r="T30" s="163"/>
      <c r="U30" s="160"/>
      <c r="V30" s="161"/>
      <c r="W30" s="162"/>
      <c r="X30" s="162"/>
      <c r="Y30" s="162"/>
      <c r="Z30" s="162"/>
      <c r="AA30" s="162"/>
      <c r="AB30" s="163"/>
      <c r="AC30" s="160"/>
      <c r="AD30" s="161"/>
      <c r="AE30" s="162"/>
      <c r="AF30" s="162"/>
      <c r="AG30" s="162"/>
      <c r="AH30" s="162"/>
      <c r="AI30" s="162"/>
      <c r="AJ30" s="163"/>
      <c r="AK30" s="160"/>
      <c r="AL30" s="161"/>
      <c r="AM30" s="162"/>
      <c r="AN30" s="162"/>
      <c r="AO30" s="162"/>
      <c r="AP30" s="162"/>
      <c r="AQ30" s="162"/>
      <c r="AR30" s="163"/>
      <c r="AS30" s="160"/>
      <c r="AT30" s="161"/>
      <c r="AU30" s="162"/>
      <c r="AV30" s="162"/>
      <c r="AW30" s="162"/>
      <c r="AX30" s="162"/>
      <c r="AY30" s="162"/>
      <c r="AZ30" s="163"/>
    </row>
    <row r="31" spans="1:52" x14ac:dyDescent="0.2">
      <c r="A31" s="168" t="s">
        <v>39</v>
      </c>
      <c r="B31" s="169"/>
      <c r="C31" s="169"/>
      <c r="D31" s="169"/>
      <c r="E31" s="17"/>
      <c r="F31" s="17"/>
      <c r="G31" s="17"/>
      <c r="H31" s="17"/>
      <c r="I31" s="17"/>
      <c r="J31" s="17"/>
      <c r="K31" s="17"/>
      <c r="L31" s="3"/>
      <c r="M31" s="166">
        <f>M7</f>
        <v>248</v>
      </c>
      <c r="N31" s="167"/>
      <c r="O31" s="164">
        <f>O7</f>
        <v>2.1305610235782422</v>
      </c>
      <c r="P31" s="164"/>
      <c r="Q31" s="164"/>
      <c r="R31" s="164">
        <f>Q7</f>
        <v>1.5979207015423629</v>
      </c>
      <c r="S31" s="164"/>
      <c r="T31" s="165"/>
      <c r="U31" s="166">
        <f>U7</f>
        <v>206</v>
      </c>
      <c r="V31" s="167"/>
      <c r="W31" s="164">
        <f>W7</f>
        <v>1.7697402050690236</v>
      </c>
      <c r="X31" s="164"/>
      <c r="Y31" s="164"/>
      <c r="Z31" s="164">
        <f>Y7</f>
        <v>1.3273050988618011</v>
      </c>
      <c r="AA31" s="164"/>
      <c r="AB31" s="165"/>
      <c r="AC31" s="166">
        <f>AC7</f>
        <v>209</v>
      </c>
      <c r="AD31" s="167"/>
      <c r="AE31" s="164">
        <f>AE7</f>
        <v>1.7955131206768253</v>
      </c>
      <c r="AF31" s="164"/>
      <c r="AG31" s="164"/>
      <c r="AH31" s="164">
        <f>AG7</f>
        <v>1.3466347847675559</v>
      </c>
      <c r="AI31" s="164"/>
      <c r="AJ31" s="165"/>
      <c r="AK31" s="166">
        <f>AK7</f>
        <v>210</v>
      </c>
      <c r="AL31" s="167"/>
      <c r="AM31" s="164">
        <f>AM7</f>
        <v>1.8041040925460925</v>
      </c>
      <c r="AN31" s="164"/>
      <c r="AO31" s="164"/>
      <c r="AP31" s="164">
        <f>AO7</f>
        <v>1.3530780134028073</v>
      </c>
      <c r="AQ31" s="164"/>
      <c r="AR31" s="165"/>
      <c r="AS31" s="166">
        <f>AS7</f>
        <v>204</v>
      </c>
      <c r="AT31" s="167"/>
      <c r="AU31" s="164">
        <f>AU7</f>
        <v>1.780825438761539</v>
      </c>
      <c r="AV31" s="164"/>
      <c r="AW31" s="164"/>
      <c r="AX31" s="164">
        <f>AW7</f>
        <v>1.3356190237870567</v>
      </c>
      <c r="AY31" s="164"/>
      <c r="AZ31" s="165"/>
    </row>
    <row r="32" spans="1:52" x14ac:dyDescent="0.2">
      <c r="A32" s="168" t="s">
        <v>495</v>
      </c>
      <c r="B32" s="169"/>
      <c r="C32" s="169"/>
      <c r="D32" s="169"/>
      <c r="E32" s="17">
        <v>48.6</v>
      </c>
      <c r="F32" s="17">
        <v>0.5</v>
      </c>
      <c r="G32" s="17">
        <v>49</v>
      </c>
      <c r="H32" s="17">
        <v>5</v>
      </c>
      <c r="I32" s="17"/>
      <c r="J32" s="17"/>
      <c r="K32" s="17"/>
      <c r="L32" s="3"/>
      <c r="M32" s="46">
        <v>0</v>
      </c>
      <c r="N32" s="47"/>
      <c r="O32" s="48">
        <f>-SQRT(3)*M23*M32*S7/1000</f>
        <v>0</v>
      </c>
      <c r="P32" s="48"/>
      <c r="Q32" s="48"/>
      <c r="R32" s="48">
        <f>-SQRT(3)*M23*M32*SIN(ACOS(S7))/1000</f>
        <v>0</v>
      </c>
      <c r="S32" s="48"/>
      <c r="T32" s="170"/>
      <c r="U32" s="46">
        <v>0</v>
      </c>
      <c r="V32" s="47"/>
      <c r="W32" s="48">
        <f>-SQRT(3)*U23*U32*AA7/1000</f>
        <v>0</v>
      </c>
      <c r="X32" s="48"/>
      <c r="Y32" s="48"/>
      <c r="Z32" s="48">
        <f>-SQRT(3)*U23*U32*SIN(ACOS(AA7))/1000</f>
        <v>0</v>
      </c>
      <c r="AA32" s="48"/>
      <c r="AB32" s="170"/>
      <c r="AC32" s="46">
        <v>0</v>
      </c>
      <c r="AD32" s="47"/>
      <c r="AE32" s="48">
        <f>-SQRT(3)*AC23*AC32*AI7/1000</f>
        <v>0</v>
      </c>
      <c r="AF32" s="48"/>
      <c r="AG32" s="48"/>
      <c r="AH32" s="48">
        <f>-SQRT(3)*AC23*AC32*SIN(ACOS(AI7))/1000</f>
        <v>0</v>
      </c>
      <c r="AI32" s="48"/>
      <c r="AJ32" s="170"/>
      <c r="AK32" s="46">
        <v>0</v>
      </c>
      <c r="AL32" s="47"/>
      <c r="AM32" s="48">
        <f>-SQRT(3)*AK23*AK32*AQ7/1000</f>
        <v>0</v>
      </c>
      <c r="AN32" s="48"/>
      <c r="AO32" s="48"/>
      <c r="AP32" s="48">
        <f>-SQRT(3)*AK23*AK32*SIN(ACOS(AQ7))/1000</f>
        <v>0</v>
      </c>
      <c r="AQ32" s="48"/>
      <c r="AR32" s="170"/>
      <c r="AS32" s="46">
        <v>0</v>
      </c>
      <c r="AT32" s="47"/>
      <c r="AU32" s="48">
        <f>-SQRT(3)*AS23*AS32*AY7/1000</f>
        <v>0</v>
      </c>
      <c r="AV32" s="48"/>
      <c r="AW32" s="48"/>
      <c r="AX32" s="48">
        <f>-SQRT(3)*AS23*AS32*SIN(ACOS(AY7))/1000</f>
        <v>0</v>
      </c>
      <c r="AY32" s="48"/>
      <c r="AZ32" s="170"/>
    </row>
    <row r="33" spans="1:52" x14ac:dyDescent="0.2">
      <c r="A33" s="168" t="s">
        <v>496</v>
      </c>
      <c r="B33" s="169"/>
      <c r="C33" s="169"/>
      <c r="D33" s="169"/>
      <c r="E33" s="17">
        <v>48.6</v>
      </c>
      <c r="F33" s="17">
        <v>0.5</v>
      </c>
      <c r="G33" s="17">
        <v>49</v>
      </c>
      <c r="H33" s="17">
        <v>5</v>
      </c>
      <c r="I33" s="17"/>
      <c r="J33" s="17"/>
      <c r="K33" s="17"/>
      <c r="L33" s="3"/>
      <c r="M33" s="46">
        <v>0</v>
      </c>
      <c r="N33" s="47"/>
      <c r="O33" s="48">
        <f>-SQRT(3)*M23*M33*S7/1000</f>
        <v>0</v>
      </c>
      <c r="P33" s="48"/>
      <c r="Q33" s="48"/>
      <c r="R33" s="48">
        <f>-SQRT(3)*M23*M33*SIN(ACOS(S7))/1000</f>
        <v>0</v>
      </c>
      <c r="S33" s="48"/>
      <c r="T33" s="170"/>
      <c r="U33" s="46">
        <v>0</v>
      </c>
      <c r="V33" s="47"/>
      <c r="W33" s="48">
        <f>-SQRT(3)*U23*U33*AA7/1000</f>
        <v>0</v>
      </c>
      <c r="X33" s="48"/>
      <c r="Y33" s="48"/>
      <c r="Z33" s="48">
        <f>-SQRT(3)*U23*U33*SIN(ACOS(AA7))/1000</f>
        <v>0</v>
      </c>
      <c r="AA33" s="48"/>
      <c r="AB33" s="170"/>
      <c r="AC33" s="46">
        <v>0</v>
      </c>
      <c r="AD33" s="47"/>
      <c r="AE33" s="48">
        <f>-SQRT(3)*AC23*AC33*AI7/1000</f>
        <v>0</v>
      </c>
      <c r="AF33" s="48"/>
      <c r="AG33" s="48"/>
      <c r="AH33" s="48">
        <f>-SQRT(3)*AC23*AC33*SIN(ACOS(AI7))/1000</f>
        <v>0</v>
      </c>
      <c r="AI33" s="48"/>
      <c r="AJ33" s="170"/>
      <c r="AK33" s="46">
        <v>0</v>
      </c>
      <c r="AL33" s="47"/>
      <c r="AM33" s="48">
        <f>-SQRT(3)*AK23*AK33*AQ7/1000</f>
        <v>0</v>
      </c>
      <c r="AN33" s="48"/>
      <c r="AO33" s="48"/>
      <c r="AP33" s="48">
        <f>-SQRT(3)*AK23*AK33*SIN(ACOS(AQ7))/1000</f>
        <v>0</v>
      </c>
      <c r="AQ33" s="48"/>
      <c r="AR33" s="170"/>
      <c r="AS33" s="46">
        <v>0</v>
      </c>
      <c r="AT33" s="47"/>
      <c r="AU33" s="48">
        <f>-SQRT(3)*AS23*AS33*AY7/1000</f>
        <v>0</v>
      </c>
      <c r="AV33" s="48"/>
      <c r="AW33" s="48"/>
      <c r="AX33" s="48">
        <f>-SQRT(3)*AS23*AS33*SIN(ACOS(AY7))/1000</f>
        <v>0</v>
      </c>
      <c r="AY33" s="48"/>
      <c r="AZ33" s="170"/>
    </row>
    <row r="34" spans="1:52" x14ac:dyDescent="0.2">
      <c r="A34" s="168" t="s">
        <v>497</v>
      </c>
      <c r="B34" s="169"/>
      <c r="C34" s="169"/>
      <c r="D34" s="169"/>
      <c r="E34" s="17"/>
      <c r="F34" s="17"/>
      <c r="G34" s="17"/>
      <c r="H34" s="17"/>
      <c r="I34" s="17"/>
      <c r="J34" s="17"/>
      <c r="K34" s="17"/>
      <c r="L34" s="3"/>
      <c r="M34" s="46">
        <v>123</v>
      </c>
      <c r="N34" s="47"/>
      <c r="O34" s="48">
        <f>-SQRT(3)*M23*M34*S7/1000</f>
        <v>-1.0566895399198541</v>
      </c>
      <c r="P34" s="48"/>
      <c r="Q34" s="48"/>
      <c r="R34" s="48">
        <f>-SQRT(3)*M23*M34*SIN(ACOS(S7))/1000</f>
        <v>-0.79251712213592973</v>
      </c>
      <c r="S34" s="48"/>
      <c r="T34" s="170"/>
      <c r="U34" s="46">
        <v>125</v>
      </c>
      <c r="V34" s="47"/>
      <c r="W34" s="48">
        <f>-SQRT(3)*U23*U34*AA7/1000</f>
        <v>-1.0738714836583882</v>
      </c>
      <c r="X34" s="48"/>
      <c r="Y34" s="48"/>
      <c r="Z34" s="48">
        <f>-SQRT(3)*U23*U34*SIN(ACOS(AA7))/1000</f>
        <v>-0.80540357940643292</v>
      </c>
      <c r="AA34" s="48"/>
      <c r="AB34" s="170"/>
      <c r="AC34" s="46">
        <v>126</v>
      </c>
      <c r="AD34" s="47"/>
      <c r="AE34" s="48">
        <f>-SQRT(3)*AC23*AC34*AI7/1000</f>
        <v>-1.0824624555276554</v>
      </c>
      <c r="AF34" s="48"/>
      <c r="AG34" s="48"/>
      <c r="AH34" s="48">
        <f>-SQRT(3)*AC23*AC34*SIN(ACOS(AI7))/1000</f>
        <v>-0.8118468080416843</v>
      </c>
      <c r="AI34" s="48"/>
      <c r="AJ34" s="170"/>
      <c r="AK34" s="46">
        <v>126</v>
      </c>
      <c r="AL34" s="47"/>
      <c r="AM34" s="48">
        <f>-SQRT(3)*AK23*AK34*AQ7/1000</f>
        <v>-1.0824624555276554</v>
      </c>
      <c r="AN34" s="48"/>
      <c r="AO34" s="48"/>
      <c r="AP34" s="48">
        <f>-SQRT(3)*AK23*AK34*SIN(ACOS(AQ7))/1000</f>
        <v>-0.8118468080416843</v>
      </c>
      <c r="AQ34" s="48"/>
      <c r="AR34" s="170"/>
      <c r="AS34" s="46">
        <v>124</v>
      </c>
      <c r="AT34" s="47"/>
      <c r="AU34" s="48">
        <f>-SQRT(3)*AS23*AS34*AY7/1000</f>
        <v>-1.0824625216001511</v>
      </c>
      <c r="AV34" s="48"/>
      <c r="AW34" s="48"/>
      <c r="AX34" s="48">
        <f>-SQRT(3)*AS23*AS34*SIN(ACOS(AY7))/1000</f>
        <v>-0.81184685759605391</v>
      </c>
      <c r="AY34" s="48"/>
      <c r="AZ34" s="170"/>
    </row>
    <row r="35" spans="1:52" x14ac:dyDescent="0.2">
      <c r="A35" s="168" t="s">
        <v>498</v>
      </c>
      <c r="B35" s="169"/>
      <c r="C35" s="169"/>
      <c r="D35" s="169"/>
      <c r="E35" s="17"/>
      <c r="F35" s="17"/>
      <c r="G35" s="17"/>
      <c r="H35" s="17"/>
      <c r="I35" s="17"/>
      <c r="J35" s="17"/>
      <c r="K35" s="17"/>
      <c r="L35" s="3"/>
      <c r="M35" s="46">
        <v>96</v>
      </c>
      <c r="N35" s="47"/>
      <c r="O35" s="48">
        <f>-SQRT(3)*M23*M35*S7/1000</f>
        <v>-0.82473329944964224</v>
      </c>
      <c r="P35" s="48"/>
      <c r="Q35" s="48"/>
      <c r="R35" s="48">
        <f>-SQRT(3)*M23*M35*SIN(ACOS(S7))/1000</f>
        <v>-0.6185499489841404</v>
      </c>
      <c r="S35" s="48"/>
      <c r="T35" s="170"/>
      <c r="U35" s="46">
        <v>52</v>
      </c>
      <c r="V35" s="47"/>
      <c r="W35" s="48">
        <f>-SQRT(3)*U23*U35*AA7/1000</f>
        <v>-0.44673053720188954</v>
      </c>
      <c r="X35" s="48"/>
      <c r="Y35" s="48"/>
      <c r="Z35" s="48">
        <f>-SQRT(3)*U23*U35*SIN(ACOS(AA7))/1000</f>
        <v>-0.33504788903307603</v>
      </c>
      <c r="AA35" s="48"/>
      <c r="AB35" s="170"/>
      <c r="AC35" s="46">
        <v>51</v>
      </c>
      <c r="AD35" s="47"/>
      <c r="AE35" s="48">
        <f>-SQRT(3)*AC23*AC35*AI7/1000</f>
        <v>-0.43813956533262238</v>
      </c>
      <c r="AF35" s="48"/>
      <c r="AG35" s="48"/>
      <c r="AH35" s="48">
        <f>-SQRT(3)*AC23*AC35*SIN(ACOS(AI7))/1000</f>
        <v>-0.32860466039782454</v>
      </c>
      <c r="AI35" s="48"/>
      <c r="AJ35" s="170"/>
      <c r="AK35" s="46">
        <v>52</v>
      </c>
      <c r="AL35" s="47"/>
      <c r="AM35" s="48">
        <f>-SQRT(3)*AK23*AK35*AQ7/1000</f>
        <v>-0.44673053720188954</v>
      </c>
      <c r="AN35" s="48"/>
      <c r="AO35" s="48"/>
      <c r="AP35" s="48">
        <f>-SQRT(3)*AK23*AK35*SIN(ACOS(AQ7))/1000</f>
        <v>-0.33504788903307603</v>
      </c>
      <c r="AQ35" s="48"/>
      <c r="AR35" s="170"/>
      <c r="AS35" s="46">
        <v>54</v>
      </c>
      <c r="AT35" s="47"/>
      <c r="AU35" s="48">
        <f>-SQRT(3)*AS23*AS35*AY7/1000</f>
        <v>-0.4713949690839368</v>
      </c>
      <c r="AV35" s="48"/>
      <c r="AW35" s="48"/>
      <c r="AX35" s="48">
        <f>-SQRT(3)*AS23*AS35*SIN(ACOS(AY7))/1000</f>
        <v>-0.35354621217892679</v>
      </c>
      <c r="AY35" s="48"/>
      <c r="AZ35" s="170"/>
    </row>
    <row r="36" spans="1:52" x14ac:dyDescent="0.2">
      <c r="A36" s="168" t="s">
        <v>499</v>
      </c>
      <c r="B36" s="169"/>
      <c r="C36" s="169"/>
      <c r="D36" s="169"/>
      <c r="E36" s="17"/>
      <c r="F36" s="17"/>
      <c r="G36" s="17"/>
      <c r="H36" s="17"/>
      <c r="I36" s="17"/>
      <c r="J36" s="17"/>
      <c r="K36" s="17"/>
      <c r="L36" s="3"/>
      <c r="M36" s="46">
        <v>4</v>
      </c>
      <c r="N36" s="47"/>
      <c r="O36" s="48">
        <f>-SQRT(3)*M23*M36*S7/1000</f>
        <v>-3.4363887477068422E-2</v>
      </c>
      <c r="P36" s="48"/>
      <c r="Q36" s="48"/>
      <c r="R36" s="48">
        <f>-SQRT(3)*M23*M36*SIN(ACOS(S7))/1000</f>
        <v>-2.5772914541005849E-2</v>
      </c>
      <c r="S36" s="48"/>
      <c r="T36" s="170"/>
      <c r="U36" s="46">
        <v>4</v>
      </c>
      <c r="V36" s="47"/>
      <c r="W36" s="48">
        <f>-SQRT(3)*U23*U36*AA7/1000</f>
        <v>-3.4363887477068422E-2</v>
      </c>
      <c r="X36" s="48"/>
      <c r="Y36" s="48"/>
      <c r="Z36" s="48">
        <f>-SQRT(3)*U23*U36*SIN(ACOS(AA7))/1000</f>
        <v>-2.5772914541005849E-2</v>
      </c>
      <c r="AA36" s="48"/>
      <c r="AB36" s="170"/>
      <c r="AC36" s="46">
        <v>4</v>
      </c>
      <c r="AD36" s="47"/>
      <c r="AE36" s="48">
        <f>-SQRT(3)*AC23*AC36*AI7/1000</f>
        <v>-3.4363887477068422E-2</v>
      </c>
      <c r="AF36" s="48"/>
      <c r="AG36" s="48"/>
      <c r="AH36" s="48">
        <f>-SQRT(3)*AC23*AC36*SIN(ACOS(AI7))/1000</f>
        <v>-2.5772914541005849E-2</v>
      </c>
      <c r="AI36" s="48"/>
      <c r="AJ36" s="170"/>
      <c r="AK36" s="46">
        <v>4</v>
      </c>
      <c r="AL36" s="47"/>
      <c r="AM36" s="48">
        <f>-SQRT(3)*AK23*AK36*AQ7/1000</f>
        <v>-3.4363887477068422E-2</v>
      </c>
      <c r="AN36" s="48"/>
      <c r="AO36" s="48"/>
      <c r="AP36" s="48">
        <f>-SQRT(3)*AK23*AK36*SIN(ACOS(AQ7))/1000</f>
        <v>-2.5772914541005849E-2</v>
      </c>
      <c r="AQ36" s="48"/>
      <c r="AR36" s="170"/>
      <c r="AS36" s="46">
        <v>4</v>
      </c>
      <c r="AT36" s="47"/>
      <c r="AU36" s="48">
        <f>-SQRT(3)*AS23*AS36*AY7/1000</f>
        <v>-3.4918145858069391E-2</v>
      </c>
      <c r="AV36" s="48"/>
      <c r="AW36" s="48"/>
      <c r="AX36" s="48">
        <f>-SQRT(3)*AS23*AS36*SIN(ACOS(AY7))/1000</f>
        <v>-2.6188608309550131E-2</v>
      </c>
      <c r="AY36" s="48"/>
      <c r="AZ36" s="170"/>
    </row>
    <row r="37" spans="1:52" x14ac:dyDescent="0.2">
      <c r="A37" s="168" t="s">
        <v>500</v>
      </c>
      <c r="B37" s="169"/>
      <c r="C37" s="169"/>
      <c r="D37" s="169"/>
      <c r="E37" s="17"/>
      <c r="F37" s="17"/>
      <c r="G37" s="17"/>
      <c r="H37" s="17"/>
      <c r="I37" s="17"/>
      <c r="J37" s="17"/>
      <c r="K37" s="17"/>
      <c r="L37" s="3"/>
      <c r="M37" s="46">
        <v>44</v>
      </c>
      <c r="N37" s="47"/>
      <c r="O37" s="48">
        <f>-SQRT(3)*M23*M37*S7/1000</f>
        <v>-0.3780027622477527</v>
      </c>
      <c r="P37" s="48"/>
      <c r="Q37" s="48"/>
      <c r="R37" s="48">
        <f>-SQRT(3)*M23*M37*SIN(ACOS(S7))/1000</f>
        <v>-0.28350205995106431</v>
      </c>
      <c r="S37" s="48"/>
      <c r="T37" s="170"/>
      <c r="U37" s="46">
        <v>46</v>
      </c>
      <c r="V37" s="47"/>
      <c r="W37" s="48">
        <f>-SQRT(3)*U23*U37*AA7/1000</f>
        <v>-0.39518470598628685</v>
      </c>
      <c r="X37" s="48"/>
      <c r="Y37" s="48"/>
      <c r="Z37" s="48">
        <f>-SQRT(3)*U23*U37*SIN(ACOS(AA7))/1000</f>
        <v>-0.29638851722156728</v>
      </c>
      <c r="AA37" s="48"/>
      <c r="AB37" s="170"/>
      <c r="AC37" s="46">
        <v>49</v>
      </c>
      <c r="AD37" s="47"/>
      <c r="AE37" s="48">
        <f>-SQRT(3)*AC23*AC37*AI7/1000</f>
        <v>-0.42095762159408823</v>
      </c>
      <c r="AF37" s="48"/>
      <c r="AG37" s="48"/>
      <c r="AH37" s="48">
        <f>-SQRT(3)*AC23*AC37*SIN(ACOS(AI7))/1000</f>
        <v>-0.31571820312732168</v>
      </c>
      <c r="AI37" s="48"/>
      <c r="AJ37" s="170"/>
      <c r="AK37" s="46">
        <v>69</v>
      </c>
      <c r="AL37" s="47"/>
      <c r="AM37" s="48">
        <f>-SQRT(3)*AK23*AK37*AQ7/1000</f>
        <v>-0.59277705897943034</v>
      </c>
      <c r="AN37" s="48"/>
      <c r="AO37" s="48"/>
      <c r="AP37" s="48">
        <f>-SQRT(3)*AK23*AK37*SIN(ACOS(AQ7))/1000</f>
        <v>-0.4445827758323509</v>
      </c>
      <c r="AQ37" s="48"/>
      <c r="AR37" s="170"/>
      <c r="AS37" s="46">
        <v>47</v>
      </c>
      <c r="AT37" s="47"/>
      <c r="AU37" s="48">
        <f>-SQRT(3)*AS23*AS37*AY7/1000</f>
        <v>-0.41028821383231534</v>
      </c>
      <c r="AV37" s="48"/>
      <c r="AW37" s="48"/>
      <c r="AX37" s="48">
        <f>-SQRT(3)*AS23*AS37*SIN(ACOS(AY7))/1000</f>
        <v>-0.307716147637214</v>
      </c>
      <c r="AY37" s="48"/>
      <c r="AZ37" s="170"/>
    </row>
    <row r="38" spans="1:52" ht="13.5" thickBot="1" x14ac:dyDescent="0.25">
      <c r="A38" s="171" t="s">
        <v>40</v>
      </c>
      <c r="B38" s="172"/>
      <c r="C38" s="172"/>
      <c r="D38" s="172"/>
      <c r="E38" s="173"/>
      <c r="F38" s="173"/>
      <c r="G38" s="173"/>
      <c r="H38" s="173"/>
      <c r="I38" s="173"/>
      <c r="J38" s="173"/>
      <c r="K38" s="173"/>
      <c r="L38" s="174"/>
      <c r="M38" s="84"/>
      <c r="N38" s="175"/>
      <c r="O38" s="82">
        <f>SUM(O31:Q37)</f>
        <v>-0.16322846551607534</v>
      </c>
      <c r="P38" s="82"/>
      <c r="Q38" s="82"/>
      <c r="R38" s="82">
        <f>SUM(R31:T37)</f>
        <v>-0.12242134406977742</v>
      </c>
      <c r="S38" s="82"/>
      <c r="T38" s="176"/>
      <c r="U38" s="84"/>
      <c r="V38" s="175"/>
      <c r="W38" s="82">
        <f>SUM(W31:Y37)</f>
        <v>-0.18041040925460944</v>
      </c>
      <c r="X38" s="82"/>
      <c r="Y38" s="82"/>
      <c r="Z38" s="82">
        <f>SUM(Z31:AB37)</f>
        <v>-0.13530780134028095</v>
      </c>
      <c r="AA38" s="82"/>
      <c r="AB38" s="176"/>
      <c r="AC38" s="84"/>
      <c r="AD38" s="175"/>
      <c r="AE38" s="82">
        <f>SUM(AE31:AG37)</f>
        <v>-0.18041040925460911</v>
      </c>
      <c r="AF38" s="82"/>
      <c r="AG38" s="82"/>
      <c r="AH38" s="82">
        <f>SUM(AH31:AJ37)</f>
        <v>-0.13530780134028045</v>
      </c>
      <c r="AI38" s="82"/>
      <c r="AJ38" s="176"/>
      <c r="AK38" s="84"/>
      <c r="AL38" s="175"/>
      <c r="AM38" s="82">
        <f>SUM(AM31:AO37)</f>
        <v>-0.35222984663995122</v>
      </c>
      <c r="AN38" s="82"/>
      <c r="AO38" s="82"/>
      <c r="AP38" s="82">
        <f>SUM(AP31:AR37)</f>
        <v>-0.2641723740453098</v>
      </c>
      <c r="AQ38" s="82"/>
      <c r="AR38" s="176"/>
      <c r="AS38" s="84"/>
      <c r="AT38" s="175"/>
      <c r="AU38" s="82">
        <f>SUM(AU31:AW37)</f>
        <v>-0.21823841161293367</v>
      </c>
      <c r="AV38" s="82"/>
      <c r="AW38" s="82"/>
      <c r="AX38" s="82">
        <f>SUM(AX31:AZ37)</f>
        <v>-0.16367880193468817</v>
      </c>
      <c r="AY38" s="82"/>
      <c r="AZ38" s="176"/>
    </row>
    <row r="39" spans="1:52" x14ac:dyDescent="0.2">
      <c r="A39" s="156" t="s">
        <v>41</v>
      </c>
      <c r="B39" s="157"/>
      <c r="C39" s="157"/>
      <c r="D39" s="157"/>
      <c r="E39" s="158"/>
      <c r="F39" s="158"/>
      <c r="G39" s="158"/>
      <c r="H39" s="158"/>
      <c r="I39" s="158"/>
      <c r="J39" s="158"/>
      <c r="K39" s="158"/>
      <c r="L39" s="159"/>
      <c r="M39" s="160"/>
      <c r="N39" s="161"/>
      <c r="O39" s="162"/>
      <c r="P39" s="162"/>
      <c r="Q39" s="162"/>
      <c r="R39" s="162"/>
      <c r="S39" s="162"/>
      <c r="T39" s="163"/>
      <c r="U39" s="160"/>
      <c r="V39" s="161"/>
      <c r="W39" s="162"/>
      <c r="X39" s="162"/>
      <c r="Y39" s="162"/>
      <c r="Z39" s="162"/>
      <c r="AA39" s="162"/>
      <c r="AB39" s="163"/>
      <c r="AC39" s="160"/>
      <c r="AD39" s="161"/>
      <c r="AE39" s="162"/>
      <c r="AF39" s="162"/>
      <c r="AG39" s="162"/>
      <c r="AH39" s="162"/>
      <c r="AI39" s="162"/>
      <c r="AJ39" s="163"/>
      <c r="AK39" s="160"/>
      <c r="AL39" s="161"/>
      <c r="AM39" s="162"/>
      <c r="AN39" s="162"/>
      <c r="AO39" s="162"/>
      <c r="AP39" s="162"/>
      <c r="AQ39" s="162"/>
      <c r="AR39" s="163"/>
      <c r="AS39" s="160"/>
      <c r="AT39" s="161"/>
      <c r="AU39" s="162"/>
      <c r="AV39" s="162"/>
      <c r="AW39" s="162"/>
      <c r="AX39" s="162"/>
      <c r="AY39" s="162"/>
      <c r="AZ39" s="163"/>
    </row>
    <row r="40" spans="1:52" x14ac:dyDescent="0.2">
      <c r="A40" s="168" t="s">
        <v>241</v>
      </c>
      <c r="B40" s="169"/>
      <c r="C40" s="169"/>
      <c r="D40" s="169"/>
      <c r="E40" s="17"/>
      <c r="F40" s="17"/>
      <c r="G40" s="17"/>
      <c r="H40" s="17"/>
      <c r="I40" s="17"/>
      <c r="J40" s="17"/>
      <c r="K40" s="17"/>
      <c r="L40" s="3"/>
      <c r="M40" s="166">
        <f>M8</f>
        <v>81</v>
      </c>
      <c r="N40" s="167"/>
      <c r="O40" s="164">
        <f>O8</f>
        <v>0.66107526719391307</v>
      </c>
      <c r="P40" s="164"/>
      <c r="Q40" s="164"/>
      <c r="R40" s="164">
        <f>Q8</f>
        <v>0.56532642300885894</v>
      </c>
      <c r="S40" s="164"/>
      <c r="T40" s="165"/>
      <c r="U40" s="166">
        <f>U8</f>
        <v>87</v>
      </c>
      <c r="V40" s="167"/>
      <c r="W40" s="164">
        <f>W8</f>
        <v>0.72149616898764402</v>
      </c>
      <c r="X40" s="164"/>
      <c r="Y40" s="164"/>
      <c r="Z40" s="164">
        <f>Y8</f>
        <v>0.61699607997698158</v>
      </c>
      <c r="AA40" s="164"/>
      <c r="AB40" s="165"/>
      <c r="AC40" s="166">
        <f>AC8</f>
        <v>87</v>
      </c>
      <c r="AD40" s="167"/>
      <c r="AE40" s="164">
        <f>AE8</f>
        <v>0.72149616898764402</v>
      </c>
      <c r="AF40" s="164"/>
      <c r="AG40" s="164"/>
      <c r="AH40" s="164">
        <f>AG8</f>
        <v>0.61699607997698158</v>
      </c>
      <c r="AI40" s="164"/>
      <c r="AJ40" s="165"/>
      <c r="AK40" s="166">
        <f>AK8</f>
        <v>98</v>
      </c>
      <c r="AL40" s="167"/>
      <c r="AM40" s="164">
        <f>AM8</f>
        <v>0.81271982253780595</v>
      </c>
      <c r="AN40" s="164"/>
      <c r="AO40" s="164"/>
      <c r="AP40" s="164">
        <f>AO8</f>
        <v>0.69500707859476085</v>
      </c>
      <c r="AQ40" s="164"/>
      <c r="AR40" s="165"/>
      <c r="AS40" s="166">
        <f>AS8</f>
        <v>84</v>
      </c>
      <c r="AT40" s="167"/>
      <c r="AU40" s="164">
        <f>AU8</f>
        <v>0.70767439241828833</v>
      </c>
      <c r="AV40" s="164"/>
      <c r="AW40" s="164"/>
      <c r="AX40" s="164">
        <f>AW8</f>
        <v>0.60517622239745184</v>
      </c>
      <c r="AY40" s="164"/>
      <c r="AZ40" s="165"/>
    </row>
    <row r="41" spans="1:52" x14ac:dyDescent="0.2">
      <c r="A41" s="168" t="s">
        <v>501</v>
      </c>
      <c r="B41" s="169"/>
      <c r="C41" s="169"/>
      <c r="D41" s="169"/>
      <c r="E41" s="17">
        <v>48.6</v>
      </c>
      <c r="F41" s="17">
        <v>0.5</v>
      </c>
      <c r="G41" s="17">
        <v>49</v>
      </c>
      <c r="H41" s="17">
        <v>5</v>
      </c>
      <c r="I41" s="17"/>
      <c r="J41" s="17"/>
      <c r="K41" s="17"/>
      <c r="L41" s="3"/>
      <c r="M41" s="46">
        <v>84</v>
      </c>
      <c r="N41" s="47"/>
      <c r="O41" s="48">
        <f>-SQRT(3)*M24*M41*S8/1000</f>
        <v>-0.68555953634924327</v>
      </c>
      <c r="P41" s="48"/>
      <c r="Q41" s="48"/>
      <c r="R41" s="48">
        <f>-SQRT(3)*M24*M41*SIN(ACOS(S8))/1000</f>
        <v>-0.58626443867585376</v>
      </c>
      <c r="S41" s="48"/>
      <c r="T41" s="170"/>
      <c r="U41" s="46">
        <v>103</v>
      </c>
      <c r="V41" s="47"/>
      <c r="W41" s="48">
        <f>-SQRT(3)*U24*U41*AA8/1000</f>
        <v>-0.85418511960606136</v>
      </c>
      <c r="X41" s="48"/>
      <c r="Y41" s="48"/>
      <c r="Z41" s="48">
        <f>-SQRT(3)*U24*U41*SIN(ACOS(AA8))/1000</f>
        <v>-0.73046662342102409</v>
      </c>
      <c r="AA41" s="48"/>
      <c r="AB41" s="170"/>
      <c r="AC41" s="46">
        <v>97</v>
      </c>
      <c r="AD41" s="47"/>
      <c r="AE41" s="48">
        <f>-SQRT(3)*AC24*AC41*AI8/1000</f>
        <v>-0.80442676312415484</v>
      </c>
      <c r="AF41" s="48"/>
      <c r="AG41" s="48"/>
      <c r="AH41" s="48">
        <f>-SQRT(3)*AC24*AC41*SIN(ACOS(AI8))/1000</f>
        <v>-0.68791516962950816</v>
      </c>
      <c r="AI41" s="48"/>
      <c r="AJ41" s="170"/>
      <c r="AK41" s="46">
        <v>83</v>
      </c>
      <c r="AL41" s="47"/>
      <c r="AM41" s="48">
        <f>-SQRT(3)*AK24*AK41*AQ8/1000</f>
        <v>-0.68832393133303982</v>
      </c>
      <c r="AN41" s="48"/>
      <c r="AO41" s="48"/>
      <c r="AP41" s="48">
        <f>-SQRT(3)*AK24*AK41*SIN(ACOS(AQ8))/1000</f>
        <v>-0.58862844411597082</v>
      </c>
      <c r="AQ41" s="48"/>
      <c r="AR41" s="170"/>
      <c r="AS41" s="46">
        <v>85</v>
      </c>
      <c r="AT41" s="47"/>
      <c r="AU41" s="48">
        <f>-SQRT(3)*AS24*AS41*AY8/1000</f>
        <v>-0.71609908756612506</v>
      </c>
      <c r="AV41" s="48"/>
      <c r="AW41" s="48"/>
      <c r="AX41" s="48">
        <f>-SQRT(3)*AS24*AS41*SIN(ACOS(AY8))/1000</f>
        <v>-0.6123807012355168</v>
      </c>
      <c r="AY41" s="48"/>
      <c r="AZ41" s="170"/>
    </row>
    <row r="42" spans="1:52" x14ac:dyDescent="0.2">
      <c r="A42" s="168" t="s">
        <v>502</v>
      </c>
      <c r="B42" s="169"/>
      <c r="C42" s="169"/>
      <c r="D42" s="169"/>
      <c r="E42" s="17">
        <v>48.6</v>
      </c>
      <c r="F42" s="17">
        <v>0.5</v>
      </c>
      <c r="G42" s="17">
        <v>49</v>
      </c>
      <c r="H42" s="17">
        <v>5</v>
      </c>
      <c r="I42" s="17"/>
      <c r="J42" s="17"/>
      <c r="K42" s="17"/>
      <c r="L42" s="3"/>
      <c r="M42" s="46" t="s">
        <v>96</v>
      </c>
      <c r="N42" s="47"/>
      <c r="O42" s="164">
        <v>0</v>
      </c>
      <c r="P42" s="164"/>
      <c r="Q42" s="164"/>
      <c r="R42" s="164">
        <v>0</v>
      </c>
      <c r="S42" s="164"/>
      <c r="T42" s="165"/>
      <c r="U42" s="46" t="s">
        <v>96</v>
      </c>
      <c r="V42" s="47"/>
      <c r="W42" s="164">
        <v>0</v>
      </c>
      <c r="X42" s="164"/>
      <c r="Y42" s="164"/>
      <c r="Z42" s="164">
        <v>0</v>
      </c>
      <c r="AA42" s="164"/>
      <c r="AB42" s="165"/>
      <c r="AC42" s="46" t="s">
        <v>96</v>
      </c>
      <c r="AD42" s="47"/>
      <c r="AE42" s="164">
        <v>0</v>
      </c>
      <c r="AF42" s="164"/>
      <c r="AG42" s="164"/>
      <c r="AH42" s="164">
        <v>0</v>
      </c>
      <c r="AI42" s="164"/>
      <c r="AJ42" s="165"/>
      <c r="AK42" s="46" t="s">
        <v>96</v>
      </c>
      <c r="AL42" s="47"/>
      <c r="AM42" s="164">
        <v>0</v>
      </c>
      <c r="AN42" s="164"/>
      <c r="AO42" s="164"/>
      <c r="AP42" s="164">
        <v>0</v>
      </c>
      <c r="AQ42" s="164"/>
      <c r="AR42" s="165"/>
      <c r="AS42" s="46" t="s">
        <v>96</v>
      </c>
      <c r="AT42" s="47"/>
      <c r="AU42" s="164">
        <v>0</v>
      </c>
      <c r="AV42" s="164"/>
      <c r="AW42" s="164"/>
      <c r="AX42" s="164">
        <v>0</v>
      </c>
      <c r="AY42" s="164"/>
      <c r="AZ42" s="165"/>
    </row>
    <row r="43" spans="1:52" x14ac:dyDescent="0.2">
      <c r="A43" s="168" t="s">
        <v>503</v>
      </c>
      <c r="B43" s="169"/>
      <c r="C43" s="169"/>
      <c r="D43" s="169"/>
      <c r="E43" s="17"/>
      <c r="F43" s="17"/>
      <c r="G43" s="17"/>
      <c r="H43" s="17"/>
      <c r="I43" s="17"/>
      <c r="J43" s="17"/>
      <c r="K43" s="17"/>
      <c r="L43" s="3"/>
      <c r="M43" s="46">
        <v>0</v>
      </c>
      <c r="N43" s="47"/>
      <c r="O43" s="48">
        <f>-SQRT(3)*M24*M43*S8/1000</f>
        <v>0</v>
      </c>
      <c r="P43" s="48"/>
      <c r="Q43" s="48"/>
      <c r="R43" s="48">
        <f>-SQRT(3)*M24*M43*SIN(ACOS(S8))/1000</f>
        <v>0</v>
      </c>
      <c r="S43" s="48"/>
      <c r="T43" s="170"/>
      <c r="U43" s="46">
        <v>0</v>
      </c>
      <c r="V43" s="47"/>
      <c r="W43" s="48">
        <f>-SQRT(3)*U24*U43*AA8/1000</f>
        <v>0</v>
      </c>
      <c r="X43" s="48"/>
      <c r="Y43" s="48"/>
      <c r="Z43" s="48">
        <f>-SQRT(3)*U24*U43*SIN(ACOS(AA8))/1000</f>
        <v>0</v>
      </c>
      <c r="AA43" s="48"/>
      <c r="AB43" s="170"/>
      <c r="AC43" s="46">
        <v>0</v>
      </c>
      <c r="AD43" s="47"/>
      <c r="AE43" s="48">
        <f>-SQRT(3)*AC24*AC43*AI8/1000</f>
        <v>0</v>
      </c>
      <c r="AF43" s="48"/>
      <c r="AG43" s="48"/>
      <c r="AH43" s="48">
        <f>-SQRT(3)*AC24*AC43*SIN(ACOS(AI8))/1000</f>
        <v>0</v>
      </c>
      <c r="AI43" s="48"/>
      <c r="AJ43" s="170"/>
      <c r="AK43" s="46">
        <v>0</v>
      </c>
      <c r="AL43" s="47"/>
      <c r="AM43" s="48">
        <f>-SQRT(3)*AK24*AK43*AQ8/1000</f>
        <v>0</v>
      </c>
      <c r="AN43" s="48"/>
      <c r="AO43" s="48"/>
      <c r="AP43" s="48">
        <f>-SQRT(3)*AK24*AK43*SIN(ACOS(AQ8))/1000</f>
        <v>0</v>
      </c>
      <c r="AQ43" s="48"/>
      <c r="AR43" s="170"/>
      <c r="AS43" s="46">
        <v>0</v>
      </c>
      <c r="AT43" s="47"/>
      <c r="AU43" s="48">
        <f>-SQRT(3)*AS24*AS43*AY8/1000</f>
        <v>0</v>
      </c>
      <c r="AV43" s="48"/>
      <c r="AW43" s="48"/>
      <c r="AX43" s="48">
        <f>-SQRT(3)*AS24*AS43*SIN(ACOS(AY8))/1000</f>
        <v>0</v>
      </c>
      <c r="AY43" s="48"/>
      <c r="AZ43" s="170"/>
    </row>
    <row r="44" spans="1:52" x14ac:dyDescent="0.2">
      <c r="A44" s="168" t="s">
        <v>504</v>
      </c>
      <c r="B44" s="169"/>
      <c r="C44" s="169"/>
      <c r="D44" s="169"/>
      <c r="E44" s="17"/>
      <c r="F44" s="17"/>
      <c r="G44" s="17"/>
      <c r="H44" s="17"/>
      <c r="I44" s="17"/>
      <c r="J44" s="17"/>
      <c r="K44" s="17"/>
      <c r="L44" s="3"/>
      <c r="M44" s="46" t="s">
        <v>96</v>
      </c>
      <c r="N44" s="47"/>
      <c r="O44" s="164">
        <v>0</v>
      </c>
      <c r="P44" s="164"/>
      <c r="Q44" s="164"/>
      <c r="R44" s="164">
        <v>0</v>
      </c>
      <c r="S44" s="164"/>
      <c r="T44" s="165"/>
      <c r="U44" s="46" t="s">
        <v>96</v>
      </c>
      <c r="V44" s="47"/>
      <c r="W44" s="164">
        <v>0</v>
      </c>
      <c r="X44" s="164"/>
      <c r="Y44" s="164"/>
      <c r="Z44" s="164">
        <v>0</v>
      </c>
      <c r="AA44" s="164"/>
      <c r="AB44" s="165"/>
      <c r="AC44" s="46" t="s">
        <v>96</v>
      </c>
      <c r="AD44" s="47"/>
      <c r="AE44" s="164">
        <v>0</v>
      </c>
      <c r="AF44" s="164"/>
      <c r="AG44" s="164"/>
      <c r="AH44" s="164">
        <v>0</v>
      </c>
      <c r="AI44" s="164"/>
      <c r="AJ44" s="165"/>
      <c r="AK44" s="46" t="s">
        <v>96</v>
      </c>
      <c r="AL44" s="47"/>
      <c r="AM44" s="164">
        <v>0</v>
      </c>
      <c r="AN44" s="164"/>
      <c r="AO44" s="164"/>
      <c r="AP44" s="164">
        <v>0</v>
      </c>
      <c r="AQ44" s="164"/>
      <c r="AR44" s="165"/>
      <c r="AS44" s="46" t="s">
        <v>96</v>
      </c>
      <c r="AT44" s="47"/>
      <c r="AU44" s="164">
        <v>0</v>
      </c>
      <c r="AV44" s="164"/>
      <c r="AW44" s="164"/>
      <c r="AX44" s="164">
        <v>0</v>
      </c>
      <c r="AY44" s="164"/>
      <c r="AZ44" s="165"/>
    </row>
    <row r="45" spans="1:52" x14ac:dyDescent="0.2">
      <c r="A45" s="168" t="s">
        <v>505</v>
      </c>
      <c r="B45" s="169"/>
      <c r="C45" s="169"/>
      <c r="D45" s="169"/>
      <c r="E45" s="17"/>
      <c r="F45" s="17"/>
      <c r="G45" s="17"/>
      <c r="H45" s="17"/>
      <c r="I45" s="17"/>
      <c r="J45" s="17"/>
      <c r="K45" s="17"/>
      <c r="L45" s="3"/>
      <c r="M45" s="46">
        <v>11</v>
      </c>
      <c r="N45" s="47"/>
      <c r="O45" s="48">
        <f>-SQRT(3)*M24*M45*S8/1000</f>
        <v>-8.977565356954377E-2</v>
      </c>
      <c r="P45" s="48"/>
      <c r="Q45" s="48"/>
      <c r="R45" s="48">
        <f>-SQRT(3)*M24*M45*SIN(ACOS(S8))/1000</f>
        <v>-7.6772724112314186E-2</v>
      </c>
      <c r="S45" s="48"/>
      <c r="T45" s="170"/>
      <c r="U45" s="46">
        <v>8</v>
      </c>
      <c r="V45" s="47"/>
      <c r="W45" s="48">
        <f>-SQRT(3)*U24*U45*AA8/1000</f>
        <v>-6.6344475309208645E-2</v>
      </c>
      <c r="X45" s="48"/>
      <c r="Y45" s="48"/>
      <c r="Z45" s="48">
        <f>-SQRT(3)*U24*U45*SIN(ACOS(AA8))/1000</f>
        <v>-5.6735271722021287E-2</v>
      </c>
      <c r="AA45" s="48"/>
      <c r="AB45" s="170"/>
      <c r="AC45" s="46">
        <v>9</v>
      </c>
      <c r="AD45" s="47"/>
      <c r="AE45" s="48">
        <f>-SQRT(3)*AC24*AC45*AI8/1000</f>
        <v>-7.4637534722859736E-2</v>
      </c>
      <c r="AF45" s="48"/>
      <c r="AG45" s="48"/>
      <c r="AH45" s="48">
        <f>-SQRT(3)*AC24*AC45*SIN(ACOS(AI8))/1000</f>
        <v>-6.3827180687273957E-2</v>
      </c>
      <c r="AI45" s="48"/>
      <c r="AJ45" s="170"/>
      <c r="AK45" s="46">
        <v>13</v>
      </c>
      <c r="AL45" s="47"/>
      <c r="AM45" s="48">
        <f>-SQRT(3)*AK24*AK45*AQ8/1000</f>
        <v>-0.10780977237746406</v>
      </c>
      <c r="AN45" s="48"/>
      <c r="AO45" s="48"/>
      <c r="AP45" s="48">
        <f>-SQRT(3)*AK24*AK45*SIN(ACOS(AQ8))/1000</f>
        <v>-9.2194816548284611E-2</v>
      </c>
      <c r="AQ45" s="48"/>
      <c r="AR45" s="170"/>
      <c r="AS45" s="46">
        <v>8</v>
      </c>
      <c r="AT45" s="47"/>
      <c r="AU45" s="48">
        <f>-SQRT(3)*AS24*AS45*AY8/1000</f>
        <v>-6.7397561182694118E-2</v>
      </c>
      <c r="AV45" s="48"/>
      <c r="AW45" s="48"/>
      <c r="AX45" s="48">
        <f>-SQRT(3)*AS24*AS45*SIN(ACOS(AY8))/1000</f>
        <v>-5.763583070451922E-2</v>
      </c>
      <c r="AY45" s="48"/>
      <c r="AZ45" s="170"/>
    </row>
    <row r="46" spans="1:52" x14ac:dyDescent="0.2">
      <c r="A46" s="168" t="s">
        <v>506</v>
      </c>
      <c r="B46" s="169"/>
      <c r="C46" s="169"/>
      <c r="D46" s="169"/>
      <c r="E46" s="17"/>
      <c r="F46" s="17"/>
      <c r="G46" s="17"/>
      <c r="H46" s="17"/>
      <c r="I46" s="17"/>
      <c r="J46" s="17"/>
      <c r="K46" s="17"/>
      <c r="L46" s="3"/>
      <c r="M46" s="46">
        <v>0</v>
      </c>
      <c r="N46" s="47"/>
      <c r="O46" s="48">
        <f>-SQRT(3)*M24*M46*S8/1000</f>
        <v>0</v>
      </c>
      <c r="P46" s="48"/>
      <c r="Q46" s="48"/>
      <c r="R46" s="48">
        <f>-SQRT(3)*M24*M46*SIN(ACOS(S8))/1000</f>
        <v>0</v>
      </c>
      <c r="S46" s="48"/>
      <c r="T46" s="170"/>
      <c r="U46" s="46">
        <v>0</v>
      </c>
      <c r="V46" s="47"/>
      <c r="W46" s="48">
        <f>-SQRT(3)*U24*U46*AA8/1000</f>
        <v>0</v>
      </c>
      <c r="X46" s="48"/>
      <c r="Y46" s="48"/>
      <c r="Z46" s="48">
        <f>-SQRT(3)*U24*U46*SIN(ACOS(AA8))/1000</f>
        <v>0</v>
      </c>
      <c r="AA46" s="48"/>
      <c r="AB46" s="170"/>
      <c r="AC46" s="46">
        <v>0</v>
      </c>
      <c r="AD46" s="47"/>
      <c r="AE46" s="48">
        <f>-SQRT(3)*AC24*AC46*AI8/1000</f>
        <v>0</v>
      </c>
      <c r="AF46" s="48"/>
      <c r="AG46" s="48"/>
      <c r="AH46" s="48">
        <f>-SQRT(3)*AC24*AC46*SIN(ACOS(AI8))/1000</f>
        <v>0</v>
      </c>
      <c r="AI46" s="48"/>
      <c r="AJ46" s="170"/>
      <c r="AK46" s="46">
        <v>0</v>
      </c>
      <c r="AL46" s="47"/>
      <c r="AM46" s="48">
        <f>-SQRT(3)*AK24*AK46*AQ8/1000</f>
        <v>0</v>
      </c>
      <c r="AN46" s="48"/>
      <c r="AO46" s="48"/>
      <c r="AP46" s="48">
        <f>-SQRT(3)*AK24*AK46*SIN(ACOS(AQ8))/1000</f>
        <v>0</v>
      </c>
      <c r="AQ46" s="48"/>
      <c r="AR46" s="170"/>
      <c r="AS46" s="46">
        <v>0</v>
      </c>
      <c r="AT46" s="47"/>
      <c r="AU46" s="48">
        <f>-SQRT(3)*AS24*AS46*AY8/1000</f>
        <v>0</v>
      </c>
      <c r="AV46" s="48"/>
      <c r="AW46" s="48"/>
      <c r="AX46" s="48">
        <f>-SQRT(3)*AS24*AS46*SIN(ACOS(AY8))/1000</f>
        <v>0</v>
      </c>
      <c r="AY46" s="48"/>
      <c r="AZ46" s="170"/>
    </row>
    <row r="47" spans="1:52" ht="13.5" thickBot="1" x14ac:dyDescent="0.25">
      <c r="A47" s="171" t="s">
        <v>43</v>
      </c>
      <c r="B47" s="172"/>
      <c r="C47" s="172"/>
      <c r="D47" s="172"/>
      <c r="E47" s="173"/>
      <c r="F47" s="173"/>
      <c r="G47" s="173"/>
      <c r="H47" s="173"/>
      <c r="I47" s="173"/>
      <c r="J47" s="173"/>
      <c r="K47" s="173"/>
      <c r="L47" s="174"/>
      <c r="M47" s="84"/>
      <c r="N47" s="175"/>
      <c r="O47" s="82">
        <f>SUM(O40:Q46)</f>
        <v>-0.11425992272487397</v>
      </c>
      <c r="P47" s="82"/>
      <c r="Q47" s="82"/>
      <c r="R47" s="82">
        <f>SUM(R40:T46)</f>
        <v>-9.7710739779309011E-2</v>
      </c>
      <c r="S47" s="82"/>
      <c r="T47" s="176"/>
      <c r="U47" s="84"/>
      <c r="V47" s="175"/>
      <c r="W47" s="82">
        <f>SUM(W40:Y46)</f>
        <v>-0.19903342592762599</v>
      </c>
      <c r="X47" s="82"/>
      <c r="Y47" s="82"/>
      <c r="Z47" s="82">
        <f>SUM(Z40:AB46)</f>
        <v>-0.17020581516606378</v>
      </c>
      <c r="AA47" s="82"/>
      <c r="AB47" s="176"/>
      <c r="AC47" s="84"/>
      <c r="AD47" s="175"/>
      <c r="AE47" s="82">
        <f>SUM(AE40:AG46)</f>
        <v>-0.15756812885937055</v>
      </c>
      <c r="AF47" s="82"/>
      <c r="AG47" s="82"/>
      <c r="AH47" s="82">
        <f>SUM(AH40:AJ46)</f>
        <v>-0.13474627033980052</v>
      </c>
      <c r="AI47" s="82"/>
      <c r="AJ47" s="176"/>
      <c r="AK47" s="84"/>
      <c r="AL47" s="175"/>
      <c r="AM47" s="82">
        <f>SUM(AM40:AO46)</f>
        <v>1.6586118827302071E-2</v>
      </c>
      <c r="AN47" s="82"/>
      <c r="AO47" s="82"/>
      <c r="AP47" s="82">
        <f>SUM(AP40:AR46)</f>
        <v>1.4183817930505424E-2</v>
      </c>
      <c r="AQ47" s="82"/>
      <c r="AR47" s="176"/>
      <c r="AS47" s="84"/>
      <c r="AT47" s="175"/>
      <c r="AU47" s="82">
        <f>SUM(AU40:AW46)</f>
        <v>-7.5822256330530843E-2</v>
      </c>
      <c r="AV47" s="82"/>
      <c r="AW47" s="82"/>
      <c r="AX47" s="82">
        <f>SUM(AX40:AZ46)</f>
        <v>-6.4840309542584185E-2</v>
      </c>
      <c r="AY47" s="82"/>
      <c r="AZ47" s="176"/>
    </row>
    <row r="48" spans="1:52" x14ac:dyDescent="0.2">
      <c r="A48" s="156" t="s">
        <v>195</v>
      </c>
      <c r="B48" s="157"/>
      <c r="C48" s="157"/>
      <c r="D48" s="157"/>
      <c r="E48" s="158"/>
      <c r="F48" s="158"/>
      <c r="G48" s="158"/>
      <c r="H48" s="158"/>
      <c r="I48" s="158"/>
      <c r="J48" s="158"/>
      <c r="K48" s="158"/>
      <c r="L48" s="159"/>
      <c r="M48" s="160"/>
      <c r="N48" s="161"/>
      <c r="O48" s="162"/>
      <c r="P48" s="162"/>
      <c r="Q48" s="162"/>
      <c r="R48" s="162"/>
      <c r="S48" s="162"/>
      <c r="T48" s="163"/>
      <c r="U48" s="160"/>
      <c r="V48" s="161"/>
      <c r="W48" s="162"/>
      <c r="X48" s="162"/>
      <c r="Y48" s="162"/>
      <c r="Z48" s="162"/>
      <c r="AA48" s="162"/>
      <c r="AB48" s="163"/>
      <c r="AC48" s="160"/>
      <c r="AD48" s="161"/>
      <c r="AE48" s="162"/>
      <c r="AF48" s="162"/>
      <c r="AG48" s="162"/>
      <c r="AH48" s="162"/>
      <c r="AI48" s="162"/>
      <c r="AJ48" s="163"/>
      <c r="AK48" s="160"/>
      <c r="AL48" s="161"/>
      <c r="AM48" s="162"/>
      <c r="AN48" s="162"/>
      <c r="AO48" s="162"/>
      <c r="AP48" s="162"/>
      <c r="AQ48" s="162"/>
      <c r="AR48" s="163"/>
      <c r="AS48" s="160"/>
      <c r="AT48" s="161"/>
      <c r="AU48" s="162"/>
      <c r="AV48" s="162"/>
      <c r="AW48" s="162"/>
      <c r="AX48" s="162"/>
      <c r="AY48" s="162"/>
      <c r="AZ48" s="163"/>
    </row>
    <row r="49" spans="1:52" x14ac:dyDescent="0.2">
      <c r="A49" s="168" t="s">
        <v>248</v>
      </c>
      <c r="B49" s="169"/>
      <c r="C49" s="169"/>
      <c r="D49" s="169"/>
      <c r="E49" s="17"/>
      <c r="F49" s="17"/>
      <c r="G49" s="17"/>
      <c r="H49" s="17"/>
      <c r="I49" s="17"/>
      <c r="J49" s="17"/>
      <c r="K49" s="17"/>
      <c r="L49" s="3"/>
      <c r="M49" s="166">
        <f>M11</f>
        <v>253</v>
      </c>
      <c r="N49" s="167"/>
      <c r="O49" s="164">
        <f>O11</f>
        <v>2.4723743512388618</v>
      </c>
      <c r="P49" s="164"/>
      <c r="Q49" s="164"/>
      <c r="R49" s="164">
        <f>Q11</f>
        <v>1.1264468443609768</v>
      </c>
      <c r="S49" s="164"/>
      <c r="T49" s="165"/>
      <c r="U49" s="166">
        <f>U11</f>
        <v>173</v>
      </c>
      <c r="V49" s="167"/>
      <c r="W49" s="164">
        <f>W11</f>
        <v>1.6905959002542414</v>
      </c>
      <c r="X49" s="164"/>
      <c r="Y49" s="164"/>
      <c r="Z49" s="164">
        <f>Y11</f>
        <v>0.77025811887133988</v>
      </c>
      <c r="AA49" s="164"/>
      <c r="AB49" s="165"/>
      <c r="AC49" s="166">
        <f>AC11</f>
        <v>175</v>
      </c>
      <c r="AD49" s="167"/>
      <c r="AE49" s="164">
        <f>AE11</f>
        <v>1.7101403615288571</v>
      </c>
      <c r="AF49" s="164"/>
      <c r="AG49" s="164"/>
      <c r="AH49" s="164">
        <f>AG11</f>
        <v>0.7791628370085808</v>
      </c>
      <c r="AI49" s="164"/>
      <c r="AJ49" s="165"/>
      <c r="AK49" s="166">
        <f>AK11</f>
        <v>167</v>
      </c>
      <c r="AL49" s="167"/>
      <c r="AM49" s="164">
        <f>AM11</f>
        <v>1.631962516430395</v>
      </c>
      <c r="AN49" s="164"/>
      <c r="AO49" s="164"/>
      <c r="AP49" s="164">
        <f>AO11</f>
        <v>0.74354396445961712</v>
      </c>
      <c r="AQ49" s="164"/>
      <c r="AR49" s="165"/>
      <c r="AS49" s="166">
        <f>AS11</f>
        <v>176</v>
      </c>
      <c r="AT49" s="167"/>
      <c r="AU49" s="164">
        <f>AU11</f>
        <v>1.7476532245213754</v>
      </c>
      <c r="AV49" s="164"/>
      <c r="AW49" s="164"/>
      <c r="AX49" s="164">
        <f>AW11</f>
        <v>0.79625419945524845</v>
      </c>
      <c r="AY49" s="164"/>
      <c r="AZ49" s="165"/>
    </row>
    <row r="50" spans="1:52" x14ac:dyDescent="0.2">
      <c r="A50" s="168" t="s">
        <v>507</v>
      </c>
      <c r="B50" s="169"/>
      <c r="C50" s="169"/>
      <c r="D50" s="169"/>
      <c r="E50" s="17"/>
      <c r="F50" s="17"/>
      <c r="G50" s="17"/>
      <c r="H50" s="17"/>
      <c r="I50" s="17"/>
      <c r="J50" s="17"/>
      <c r="K50" s="17"/>
      <c r="L50" s="3"/>
      <c r="M50" s="46">
        <v>2</v>
      </c>
      <c r="N50" s="47"/>
      <c r="O50" s="48">
        <f>-SQRT(3)*M25*M50*S11/1000</f>
        <v>-1.9544461274615507E-2</v>
      </c>
      <c r="P50" s="48"/>
      <c r="Q50" s="48"/>
      <c r="R50" s="48">
        <f>-SQRT(3)*M25*M50*SIN(ACOS(S11))/1000</f>
        <v>-8.9047181372409242E-3</v>
      </c>
      <c r="S50" s="48"/>
      <c r="T50" s="170"/>
      <c r="U50" s="46">
        <v>4</v>
      </c>
      <c r="V50" s="47"/>
      <c r="W50" s="48">
        <f>-SQRT(3)*U25*U50*AA11/1000</f>
        <v>-3.9088922549231013E-2</v>
      </c>
      <c r="X50" s="48"/>
      <c r="Y50" s="48"/>
      <c r="Z50" s="48">
        <f>-SQRT(3)*U25*U50*SIN(ACOS(AA11))/1000</f>
        <v>-1.7809436274481848E-2</v>
      </c>
      <c r="AA50" s="48"/>
      <c r="AB50" s="170"/>
      <c r="AC50" s="46">
        <v>4</v>
      </c>
      <c r="AD50" s="47"/>
      <c r="AE50" s="48">
        <f>-SQRT(3)*AC25*AC50*AI11/1000</f>
        <v>-3.9088922549231013E-2</v>
      </c>
      <c r="AF50" s="48"/>
      <c r="AG50" s="48"/>
      <c r="AH50" s="48">
        <f>-SQRT(3)*AC25*AC50*SIN(ACOS(AI11))/1000</f>
        <v>-1.7809436274481848E-2</v>
      </c>
      <c r="AI50" s="48"/>
      <c r="AJ50" s="170"/>
      <c r="AK50" s="46">
        <v>4</v>
      </c>
      <c r="AL50" s="47"/>
      <c r="AM50" s="48">
        <f>-SQRT(3)*AK25*AK50*AQ11/1000</f>
        <v>-3.9088922549231013E-2</v>
      </c>
      <c r="AN50" s="48"/>
      <c r="AO50" s="48"/>
      <c r="AP50" s="48">
        <f>-SQRT(3)*AK25*AK50*SIN(ACOS(AQ11))/1000</f>
        <v>-1.7809436274481848E-2</v>
      </c>
      <c r="AQ50" s="48"/>
      <c r="AR50" s="170"/>
      <c r="AS50" s="46">
        <v>2</v>
      </c>
      <c r="AT50" s="47"/>
      <c r="AU50" s="48">
        <f>-SQRT(3)*AS25*AS50*AY11/1000</f>
        <v>-1.9859695733197451E-2</v>
      </c>
      <c r="AV50" s="48"/>
      <c r="AW50" s="48"/>
      <c r="AX50" s="48">
        <f>-SQRT(3)*AS25*AS50*SIN(ACOS(AY11))/1000</f>
        <v>-9.0483431756278251E-3</v>
      </c>
      <c r="AY50" s="48"/>
      <c r="AZ50" s="170"/>
    </row>
    <row r="51" spans="1:52" x14ac:dyDescent="0.2">
      <c r="A51" s="168" t="s">
        <v>508</v>
      </c>
      <c r="B51" s="169"/>
      <c r="C51" s="169"/>
      <c r="D51" s="169"/>
      <c r="E51" s="17"/>
      <c r="F51" s="17"/>
      <c r="G51" s="17"/>
      <c r="H51" s="17"/>
      <c r="I51" s="17"/>
      <c r="J51" s="17"/>
      <c r="K51" s="17"/>
      <c r="L51" s="3"/>
      <c r="M51" s="46">
        <v>167</v>
      </c>
      <c r="N51" s="47"/>
      <c r="O51" s="48">
        <f>-SQRT(3)*M25*M51*S11/1000</f>
        <v>-1.631962516430395</v>
      </c>
      <c r="P51" s="48"/>
      <c r="Q51" s="48"/>
      <c r="R51" s="48">
        <f>-SQRT(3)*M25*M51*SIN(ACOS(S11))/1000</f>
        <v>-0.74354396445961712</v>
      </c>
      <c r="S51" s="48"/>
      <c r="T51" s="170"/>
      <c r="U51" s="46">
        <v>109</v>
      </c>
      <c r="V51" s="47"/>
      <c r="W51" s="48">
        <f>-SQRT(3)*U25*U51*AA11/1000</f>
        <v>-1.0651731394665451</v>
      </c>
      <c r="X51" s="48"/>
      <c r="Y51" s="48"/>
      <c r="Z51" s="48">
        <f>-SQRT(3)*U25*U51*SIN(ACOS(AA11))/1000</f>
        <v>-0.48530713847963031</v>
      </c>
      <c r="AA51" s="48"/>
      <c r="AB51" s="170"/>
      <c r="AC51" s="46">
        <v>109</v>
      </c>
      <c r="AD51" s="47"/>
      <c r="AE51" s="48">
        <f>-SQRT(3)*AC25*AC51*AI11/1000</f>
        <v>-1.0651731394665451</v>
      </c>
      <c r="AF51" s="48"/>
      <c r="AG51" s="48"/>
      <c r="AH51" s="48">
        <f>-SQRT(3)*AC25*AC51*SIN(ACOS(AI11))/1000</f>
        <v>-0.48530713847963031</v>
      </c>
      <c r="AI51" s="48"/>
      <c r="AJ51" s="170"/>
      <c r="AK51" s="46">
        <v>109</v>
      </c>
      <c r="AL51" s="47"/>
      <c r="AM51" s="48">
        <f>-SQRT(3)*AK25*AK51*AQ11/1000</f>
        <v>-1.0651731394665451</v>
      </c>
      <c r="AN51" s="48"/>
      <c r="AO51" s="48"/>
      <c r="AP51" s="48">
        <f>-SQRT(3)*AK25*AK51*SIN(ACOS(AQ11))/1000</f>
        <v>-0.48530713847963031</v>
      </c>
      <c r="AQ51" s="48"/>
      <c r="AR51" s="170"/>
      <c r="AS51" s="46">
        <v>108</v>
      </c>
      <c r="AT51" s="47"/>
      <c r="AU51" s="48">
        <f>-SQRT(3)*AS25*AS51*AY11/1000</f>
        <v>-1.0724235695926625</v>
      </c>
      <c r="AV51" s="48"/>
      <c r="AW51" s="48"/>
      <c r="AX51" s="48">
        <f>-SQRT(3)*AS25*AS51*SIN(ACOS(AY11))/1000</f>
        <v>-0.48861053148390254</v>
      </c>
      <c r="AY51" s="48"/>
      <c r="AZ51" s="170"/>
    </row>
    <row r="52" spans="1:52" x14ac:dyDescent="0.2">
      <c r="A52" s="168" t="s">
        <v>509</v>
      </c>
      <c r="B52" s="169"/>
      <c r="C52" s="169"/>
      <c r="D52" s="169"/>
      <c r="E52" s="17"/>
      <c r="F52" s="17"/>
      <c r="G52" s="17"/>
      <c r="H52" s="17"/>
      <c r="I52" s="17"/>
      <c r="J52" s="17"/>
      <c r="K52" s="17"/>
      <c r="L52" s="3"/>
      <c r="M52" s="46">
        <v>50</v>
      </c>
      <c r="N52" s="47"/>
      <c r="O52" s="48">
        <f>-SQRT(3)*M25*M52*S11/1000</f>
        <v>-0.48861153186538769</v>
      </c>
      <c r="P52" s="48"/>
      <c r="Q52" s="48"/>
      <c r="R52" s="48">
        <f>-SQRT(3)*M25*M52*SIN(ACOS(S11))/1000</f>
        <v>-0.22261795343102306</v>
      </c>
      <c r="S52" s="48"/>
      <c r="T52" s="170"/>
      <c r="U52" s="46">
        <v>23</v>
      </c>
      <c r="V52" s="47"/>
      <c r="W52" s="48">
        <f>-SQRT(3)*U25*U52*AA11/1000</f>
        <v>-0.22476130465807836</v>
      </c>
      <c r="X52" s="48"/>
      <c r="Y52" s="48"/>
      <c r="Z52" s="48">
        <f>-SQRT(3)*U25*U52*SIN(ACOS(AA11))/1000</f>
        <v>-0.10240425857827061</v>
      </c>
      <c r="AA52" s="48"/>
      <c r="AB52" s="170"/>
      <c r="AC52" s="46">
        <v>37</v>
      </c>
      <c r="AD52" s="47"/>
      <c r="AE52" s="48">
        <f>-SQRT(3)*AC25*AC52*AI11/1000</f>
        <v>-0.36157253358038688</v>
      </c>
      <c r="AF52" s="48"/>
      <c r="AG52" s="48"/>
      <c r="AH52" s="48">
        <f>-SQRT(3)*AC25*AC52*SIN(ACOS(AI11))/1000</f>
        <v>-0.16473728553895708</v>
      </c>
      <c r="AI52" s="48"/>
      <c r="AJ52" s="170"/>
      <c r="AK52" s="46">
        <v>32</v>
      </c>
      <c r="AL52" s="47"/>
      <c r="AM52" s="48">
        <f>-SQRT(3)*AK25*AK52*AQ11/1000</f>
        <v>-0.3127113803938481</v>
      </c>
      <c r="AN52" s="48"/>
      <c r="AO52" s="48"/>
      <c r="AP52" s="48">
        <f>-SQRT(3)*AK25*AK52*SIN(ACOS(AQ11))/1000</f>
        <v>-0.14247549019585479</v>
      </c>
      <c r="AQ52" s="48"/>
      <c r="AR52" s="170"/>
      <c r="AS52" s="46">
        <v>31</v>
      </c>
      <c r="AT52" s="47"/>
      <c r="AU52" s="48">
        <f>-SQRT(3)*AS25*AS52*AY11/1000</f>
        <v>-0.30782528386456048</v>
      </c>
      <c r="AV52" s="48"/>
      <c r="AW52" s="48"/>
      <c r="AX52" s="48">
        <f>-SQRT(3)*AS25*AS52*SIN(ACOS(AY11))/1000</f>
        <v>-0.14024931922223127</v>
      </c>
      <c r="AY52" s="48"/>
      <c r="AZ52" s="170"/>
    </row>
    <row r="53" spans="1:52" x14ac:dyDescent="0.2">
      <c r="A53" s="168" t="s">
        <v>510</v>
      </c>
      <c r="B53" s="169"/>
      <c r="C53" s="169"/>
      <c r="D53" s="169"/>
      <c r="E53" s="17"/>
      <c r="F53" s="17"/>
      <c r="G53" s="17"/>
      <c r="H53" s="17"/>
      <c r="I53" s="17"/>
      <c r="J53" s="17"/>
      <c r="K53" s="17"/>
      <c r="L53" s="3"/>
      <c r="M53" s="46" t="s">
        <v>96</v>
      </c>
      <c r="N53" s="47"/>
      <c r="O53" s="164">
        <v>0</v>
      </c>
      <c r="P53" s="164"/>
      <c r="Q53" s="164"/>
      <c r="R53" s="164">
        <v>0</v>
      </c>
      <c r="S53" s="164"/>
      <c r="T53" s="165"/>
      <c r="U53" s="46" t="s">
        <v>96</v>
      </c>
      <c r="V53" s="47"/>
      <c r="W53" s="164">
        <v>0</v>
      </c>
      <c r="X53" s="164"/>
      <c r="Y53" s="164"/>
      <c r="Z53" s="164">
        <v>0</v>
      </c>
      <c r="AA53" s="164"/>
      <c r="AB53" s="165"/>
      <c r="AC53" s="46" t="s">
        <v>96</v>
      </c>
      <c r="AD53" s="47"/>
      <c r="AE53" s="164">
        <v>0</v>
      </c>
      <c r="AF53" s="164"/>
      <c r="AG53" s="164"/>
      <c r="AH53" s="164">
        <v>0</v>
      </c>
      <c r="AI53" s="164"/>
      <c r="AJ53" s="165"/>
      <c r="AK53" s="46" t="s">
        <v>96</v>
      </c>
      <c r="AL53" s="47"/>
      <c r="AM53" s="164">
        <v>0</v>
      </c>
      <c r="AN53" s="164"/>
      <c r="AO53" s="164"/>
      <c r="AP53" s="164">
        <v>0</v>
      </c>
      <c r="AQ53" s="164"/>
      <c r="AR53" s="165"/>
      <c r="AS53" s="46" t="s">
        <v>96</v>
      </c>
      <c r="AT53" s="47"/>
      <c r="AU53" s="164">
        <v>0</v>
      </c>
      <c r="AV53" s="164"/>
      <c r="AW53" s="164"/>
      <c r="AX53" s="164">
        <v>0</v>
      </c>
      <c r="AY53" s="164"/>
      <c r="AZ53" s="165"/>
    </row>
    <row r="54" spans="1:52" x14ac:dyDescent="0.2">
      <c r="A54" s="168" t="s">
        <v>511</v>
      </c>
      <c r="B54" s="169"/>
      <c r="C54" s="169"/>
      <c r="D54" s="169"/>
      <c r="E54" s="17"/>
      <c r="F54" s="17"/>
      <c r="G54" s="17"/>
      <c r="H54" s="17"/>
      <c r="I54" s="17"/>
      <c r="J54" s="17"/>
      <c r="K54" s="17"/>
      <c r="L54" s="3"/>
      <c r="M54" s="46">
        <v>27</v>
      </c>
      <c r="N54" s="47"/>
      <c r="O54" s="48">
        <f>-SQRT(3)*M25*M54*S11/1000</f>
        <v>-0.26385022720730933</v>
      </c>
      <c r="P54" s="48"/>
      <c r="Q54" s="48"/>
      <c r="R54" s="48">
        <f>-SQRT(3)*M25*M54*SIN(ACOS(S11))/1000</f>
        <v>-0.12021369485275246</v>
      </c>
      <c r="S54" s="48"/>
      <c r="T54" s="170"/>
      <c r="U54" s="46">
        <v>27</v>
      </c>
      <c r="V54" s="47"/>
      <c r="W54" s="48">
        <f>-SQRT(3)*U25*U54*AA11/1000</f>
        <v>-0.26385022720730933</v>
      </c>
      <c r="X54" s="48"/>
      <c r="Y54" s="48"/>
      <c r="Z54" s="48">
        <f>-SQRT(3)*U25*U54*SIN(ACOS(AA11))/1000</f>
        <v>-0.12021369485275246</v>
      </c>
      <c r="AA54" s="48"/>
      <c r="AB54" s="170"/>
      <c r="AC54" s="46">
        <v>27</v>
      </c>
      <c r="AD54" s="47"/>
      <c r="AE54" s="48">
        <f>-SQRT(3)*AC25*AC54*AI11/1000</f>
        <v>-0.26385022720730933</v>
      </c>
      <c r="AF54" s="48"/>
      <c r="AG54" s="48"/>
      <c r="AH54" s="48">
        <f>-SQRT(3)*AC25*AC54*SIN(ACOS(AI11))/1000</f>
        <v>-0.12021369485275246</v>
      </c>
      <c r="AI54" s="48"/>
      <c r="AJ54" s="170"/>
      <c r="AK54" s="46">
        <v>27</v>
      </c>
      <c r="AL54" s="47"/>
      <c r="AM54" s="48">
        <f>-SQRT(3)*AK25*AK54*AQ11/1000</f>
        <v>-0.26385022720730933</v>
      </c>
      <c r="AN54" s="48"/>
      <c r="AO54" s="48"/>
      <c r="AP54" s="48">
        <f>-SQRT(3)*AK25*AK54*SIN(ACOS(AQ11))/1000</f>
        <v>-0.12021369485275246</v>
      </c>
      <c r="AQ54" s="48"/>
      <c r="AR54" s="170"/>
      <c r="AS54" s="46">
        <v>29</v>
      </c>
      <c r="AT54" s="47"/>
      <c r="AU54" s="48">
        <f>-SQRT(3)*AS25*AS54*AY11/1000</f>
        <v>-0.28796558813136303</v>
      </c>
      <c r="AV54" s="48"/>
      <c r="AW54" s="48"/>
      <c r="AX54" s="48">
        <f>-SQRT(3)*AS25*AS54*SIN(ACOS(AY11))/1000</f>
        <v>-0.13120097604660344</v>
      </c>
      <c r="AY54" s="48"/>
      <c r="AZ54" s="170"/>
    </row>
    <row r="55" spans="1:52" x14ac:dyDescent="0.2">
      <c r="A55" s="168" t="s">
        <v>512</v>
      </c>
      <c r="B55" s="169"/>
      <c r="C55" s="169"/>
      <c r="D55" s="169"/>
      <c r="E55" s="17">
        <v>48.6</v>
      </c>
      <c r="F55" s="17">
        <v>0.5</v>
      </c>
      <c r="G55" s="17">
        <v>49</v>
      </c>
      <c r="H55" s="17">
        <v>5</v>
      </c>
      <c r="I55" s="17"/>
      <c r="J55" s="17"/>
      <c r="K55" s="17"/>
      <c r="L55" s="3"/>
      <c r="M55" s="46">
        <v>0</v>
      </c>
      <c r="N55" s="47"/>
      <c r="O55" s="48">
        <f>-SQRT(3)*M25*M55*S11/1000</f>
        <v>0</v>
      </c>
      <c r="P55" s="48"/>
      <c r="Q55" s="48"/>
      <c r="R55" s="48">
        <f>-SQRT(3)*M25*M55*SIN(ACOS(S11))/1000</f>
        <v>0</v>
      </c>
      <c r="S55" s="48"/>
      <c r="T55" s="170"/>
      <c r="U55" s="46">
        <v>0</v>
      </c>
      <c r="V55" s="47"/>
      <c r="W55" s="48">
        <f>-SQRT(3)*U25*U55*AA11/1000</f>
        <v>0</v>
      </c>
      <c r="X55" s="48"/>
      <c r="Y55" s="48"/>
      <c r="Z55" s="48">
        <f>-SQRT(3)*U25*U55*SIN(ACOS(AA11))/1000</f>
        <v>0</v>
      </c>
      <c r="AA55" s="48"/>
      <c r="AB55" s="170"/>
      <c r="AC55" s="46">
        <v>0</v>
      </c>
      <c r="AD55" s="47"/>
      <c r="AE55" s="48">
        <f>-SQRT(3)*AC25*AC55*AI11/1000</f>
        <v>0</v>
      </c>
      <c r="AF55" s="48"/>
      <c r="AG55" s="48"/>
      <c r="AH55" s="48">
        <f>-SQRT(3)*AC25*AC55*SIN(ACOS(AI11))/1000</f>
        <v>0</v>
      </c>
      <c r="AI55" s="48"/>
      <c r="AJ55" s="170"/>
      <c r="AK55" s="46">
        <v>0</v>
      </c>
      <c r="AL55" s="47"/>
      <c r="AM55" s="48">
        <f>-SQRT(3)*AK25*AK55*AQ11/1000</f>
        <v>0</v>
      </c>
      <c r="AN55" s="48"/>
      <c r="AO55" s="48"/>
      <c r="AP55" s="48">
        <f>-SQRT(3)*AK25*AK55*SIN(ACOS(AQ11))/1000</f>
        <v>0</v>
      </c>
      <c r="AQ55" s="48"/>
      <c r="AR55" s="170"/>
      <c r="AS55" s="46">
        <v>0</v>
      </c>
      <c r="AT55" s="47"/>
      <c r="AU55" s="48">
        <f>-SQRT(3)*AS25*AS55*AY11/1000</f>
        <v>0</v>
      </c>
      <c r="AV55" s="48"/>
      <c r="AW55" s="48"/>
      <c r="AX55" s="48">
        <f>-SQRT(3)*AS25*AS55*SIN(ACOS(AY11))/1000</f>
        <v>0</v>
      </c>
      <c r="AY55" s="48"/>
      <c r="AZ55" s="170"/>
    </row>
    <row r="56" spans="1:52" ht="13.5" thickBot="1" x14ac:dyDescent="0.25">
      <c r="A56" s="171" t="s">
        <v>201</v>
      </c>
      <c r="B56" s="172"/>
      <c r="C56" s="172"/>
      <c r="D56" s="172"/>
      <c r="E56" s="173"/>
      <c r="F56" s="173"/>
      <c r="G56" s="173"/>
      <c r="H56" s="173"/>
      <c r="I56" s="173"/>
      <c r="J56" s="173"/>
      <c r="K56" s="173"/>
      <c r="L56" s="174"/>
      <c r="M56" s="84"/>
      <c r="N56" s="175"/>
      <c r="O56" s="82">
        <f>SUM(O49:Q55)</f>
        <v>6.8405614461154174E-2</v>
      </c>
      <c r="P56" s="82"/>
      <c r="Q56" s="82"/>
      <c r="R56" s="82">
        <f>SUM(R49:T55)</f>
        <v>3.1166513480343078E-2</v>
      </c>
      <c r="S56" s="82"/>
      <c r="T56" s="176"/>
      <c r="U56" s="84"/>
      <c r="V56" s="175"/>
      <c r="W56" s="82">
        <f>SUM(W49:Y55)</f>
        <v>9.7722306373077605E-2</v>
      </c>
      <c r="X56" s="82"/>
      <c r="Y56" s="82"/>
      <c r="Z56" s="82">
        <f>SUM(Z49:AB55)</f>
        <v>4.452359068620465E-2</v>
      </c>
      <c r="AA56" s="82"/>
      <c r="AB56" s="176"/>
      <c r="AC56" s="84"/>
      <c r="AD56" s="175"/>
      <c r="AE56" s="82">
        <f>SUM(AE49:AG55)</f>
        <v>-1.9544461274615288E-2</v>
      </c>
      <c r="AF56" s="82"/>
      <c r="AG56" s="82"/>
      <c r="AH56" s="82">
        <f>SUM(AH49:AJ55)</f>
        <v>-8.9047181372408912E-3</v>
      </c>
      <c r="AI56" s="82"/>
      <c r="AJ56" s="176"/>
      <c r="AK56" s="84"/>
      <c r="AL56" s="175"/>
      <c r="AM56" s="82">
        <f>SUM(AM49:AO55)</f>
        <v>-4.8861153186538553E-2</v>
      </c>
      <c r="AN56" s="82"/>
      <c r="AO56" s="82"/>
      <c r="AP56" s="82">
        <f>SUM(AP49:AR55)</f>
        <v>-2.226179534310227E-2</v>
      </c>
      <c r="AQ56" s="82"/>
      <c r="AR56" s="176"/>
      <c r="AS56" s="84"/>
      <c r="AT56" s="175"/>
      <c r="AU56" s="82">
        <f>SUM(AU49:AW55)</f>
        <v>5.957908719959204E-2</v>
      </c>
      <c r="AV56" s="82"/>
      <c r="AW56" s="82"/>
      <c r="AX56" s="82">
        <f>SUM(AX49:AZ55)</f>
        <v>2.714502952688333E-2</v>
      </c>
      <c r="AY56" s="82"/>
      <c r="AZ56" s="176"/>
    </row>
    <row r="57" spans="1:52" x14ac:dyDescent="0.2">
      <c r="A57" s="156" t="s">
        <v>202</v>
      </c>
      <c r="B57" s="157"/>
      <c r="C57" s="157"/>
      <c r="D57" s="157"/>
      <c r="E57" s="158"/>
      <c r="F57" s="158"/>
      <c r="G57" s="158"/>
      <c r="H57" s="158"/>
      <c r="I57" s="158"/>
      <c r="J57" s="158"/>
      <c r="K57" s="158"/>
      <c r="L57" s="159"/>
      <c r="M57" s="160"/>
      <c r="N57" s="161"/>
      <c r="O57" s="162"/>
      <c r="P57" s="162"/>
      <c r="Q57" s="162"/>
      <c r="R57" s="162"/>
      <c r="S57" s="162"/>
      <c r="T57" s="163"/>
      <c r="U57" s="160"/>
      <c r="V57" s="161"/>
      <c r="W57" s="162"/>
      <c r="X57" s="162"/>
      <c r="Y57" s="162"/>
      <c r="Z57" s="162"/>
      <c r="AA57" s="162"/>
      <c r="AB57" s="163"/>
      <c r="AC57" s="160"/>
      <c r="AD57" s="161"/>
      <c r="AE57" s="162"/>
      <c r="AF57" s="162"/>
      <c r="AG57" s="162"/>
      <c r="AH57" s="162"/>
      <c r="AI57" s="162"/>
      <c r="AJ57" s="163"/>
      <c r="AK57" s="160"/>
      <c r="AL57" s="161"/>
      <c r="AM57" s="162"/>
      <c r="AN57" s="162"/>
      <c r="AO57" s="162"/>
      <c r="AP57" s="162"/>
      <c r="AQ57" s="162"/>
      <c r="AR57" s="163"/>
      <c r="AS57" s="160"/>
      <c r="AT57" s="161"/>
      <c r="AU57" s="162"/>
      <c r="AV57" s="162"/>
      <c r="AW57" s="162"/>
      <c r="AX57" s="162"/>
      <c r="AY57" s="162"/>
      <c r="AZ57" s="163"/>
    </row>
    <row r="58" spans="1:52" x14ac:dyDescent="0.2">
      <c r="A58" s="168" t="s">
        <v>254</v>
      </c>
      <c r="B58" s="169"/>
      <c r="C58" s="169"/>
      <c r="D58" s="169"/>
      <c r="E58" s="17"/>
      <c r="F58" s="17"/>
      <c r="G58" s="17"/>
      <c r="H58" s="17"/>
      <c r="I58" s="17"/>
      <c r="J58" s="17"/>
      <c r="K58" s="17"/>
      <c r="L58" s="3"/>
      <c r="M58" s="166">
        <f>M12</f>
        <v>283</v>
      </c>
      <c r="N58" s="167"/>
      <c r="O58" s="164">
        <f>O12</f>
        <v>2.3096827236528075</v>
      </c>
      <c r="P58" s="164"/>
      <c r="Q58" s="164"/>
      <c r="R58" s="164">
        <f>Q12</f>
        <v>1.9751528112531738</v>
      </c>
      <c r="S58" s="164"/>
      <c r="T58" s="165"/>
      <c r="U58" s="166">
        <f>U12</f>
        <v>205</v>
      </c>
      <c r="V58" s="167"/>
      <c r="W58" s="164">
        <f>W12</f>
        <v>1.6730917256142244</v>
      </c>
      <c r="X58" s="164"/>
      <c r="Y58" s="164"/>
      <c r="Z58" s="164">
        <f>Y12</f>
        <v>1.4307644039113094</v>
      </c>
      <c r="AA58" s="164"/>
      <c r="AB58" s="165"/>
      <c r="AC58" s="166">
        <f>AC12</f>
        <v>205</v>
      </c>
      <c r="AD58" s="167"/>
      <c r="AE58" s="164">
        <f>AE12</f>
        <v>1.6730917256142244</v>
      </c>
      <c r="AF58" s="164"/>
      <c r="AG58" s="164"/>
      <c r="AH58" s="164">
        <f>AG12</f>
        <v>1.4307644039113094</v>
      </c>
      <c r="AI58" s="164"/>
      <c r="AJ58" s="165"/>
      <c r="AK58" s="166">
        <f>AK12</f>
        <v>208</v>
      </c>
      <c r="AL58" s="167"/>
      <c r="AM58" s="164">
        <f>AM12</f>
        <v>1.6975759947695548</v>
      </c>
      <c r="AN58" s="164"/>
      <c r="AO58" s="164"/>
      <c r="AP58" s="164">
        <f>AO12</f>
        <v>1.4517024195783046</v>
      </c>
      <c r="AQ58" s="164"/>
      <c r="AR58" s="165"/>
      <c r="AS58" s="166">
        <f>AS12</f>
        <v>277</v>
      </c>
      <c r="AT58" s="167"/>
      <c r="AU58" s="164">
        <f>AU12</f>
        <v>2.2971774575813493</v>
      </c>
      <c r="AV58" s="164"/>
      <c r="AW58" s="164"/>
      <c r="AX58" s="164">
        <f>AW12</f>
        <v>1.9644587833749869</v>
      </c>
      <c r="AY58" s="164"/>
      <c r="AZ58" s="165"/>
    </row>
    <row r="59" spans="1:52" x14ac:dyDescent="0.2">
      <c r="A59" s="168" t="s">
        <v>513</v>
      </c>
      <c r="B59" s="169"/>
      <c r="C59" s="169"/>
      <c r="D59" s="169"/>
      <c r="E59" s="17"/>
      <c r="F59" s="17"/>
      <c r="G59" s="17"/>
      <c r="H59" s="17"/>
      <c r="I59" s="17"/>
      <c r="J59" s="17"/>
      <c r="K59" s="17"/>
      <c r="L59" s="3"/>
      <c r="M59" s="46">
        <v>190</v>
      </c>
      <c r="N59" s="47"/>
      <c r="O59" s="48">
        <f>-SQRT(3)*M26*M59*S12/1000</f>
        <v>-1.5506703798375738</v>
      </c>
      <c r="P59" s="48"/>
      <c r="Q59" s="48"/>
      <c r="R59" s="48">
        <f>-SQRT(3)*M26*M59*SIN(ACOS(S12))/1000</f>
        <v>-1.3260743255763356</v>
      </c>
      <c r="S59" s="48"/>
      <c r="T59" s="170"/>
      <c r="U59" s="46">
        <v>190</v>
      </c>
      <c r="V59" s="47"/>
      <c r="W59" s="48">
        <f>-SQRT(3)*U26*U59*AA12/1000</f>
        <v>-1.5506703798375738</v>
      </c>
      <c r="X59" s="48"/>
      <c r="Y59" s="48"/>
      <c r="Z59" s="48">
        <f>-SQRT(3)*U26*U59*SIN(ACOS(AA12))/1000</f>
        <v>-1.3260743255763356</v>
      </c>
      <c r="AA59" s="48"/>
      <c r="AB59" s="170"/>
      <c r="AC59" s="46">
        <v>190</v>
      </c>
      <c r="AD59" s="47"/>
      <c r="AE59" s="48">
        <f>-SQRT(3)*AC26*AC59*AI12/1000</f>
        <v>-1.5506703798375738</v>
      </c>
      <c r="AF59" s="48"/>
      <c r="AG59" s="48"/>
      <c r="AH59" s="48">
        <f>-SQRT(3)*AC26*AC59*SIN(ACOS(AI12))/1000</f>
        <v>-1.3260743255763356</v>
      </c>
      <c r="AI59" s="48"/>
      <c r="AJ59" s="170"/>
      <c r="AK59" s="46">
        <v>190</v>
      </c>
      <c r="AL59" s="47"/>
      <c r="AM59" s="48">
        <f>-SQRT(3)*AK26*AK59*AQ12/1000</f>
        <v>-1.5506703798375738</v>
      </c>
      <c r="AN59" s="48"/>
      <c r="AO59" s="48"/>
      <c r="AP59" s="48">
        <f>-SQRT(3)*AK26*AK59*SIN(ACOS(AQ12))/1000</f>
        <v>-1.3260743255763356</v>
      </c>
      <c r="AQ59" s="48"/>
      <c r="AR59" s="170"/>
      <c r="AS59" s="46">
        <v>185</v>
      </c>
      <c r="AT59" s="47"/>
      <c r="AU59" s="48">
        <f>-SQRT(3)*AS26*AS59*AY12/1000</f>
        <v>-1.5342159915254501</v>
      </c>
      <c r="AV59" s="48"/>
      <c r="AW59" s="48"/>
      <c r="AX59" s="48">
        <f>-SQRT(3)*AS26*AS59*SIN(ACOS(AY12))/1000</f>
        <v>-1.3120031585717424</v>
      </c>
      <c r="AY59" s="48"/>
      <c r="AZ59" s="170"/>
    </row>
    <row r="60" spans="1:52" x14ac:dyDescent="0.2">
      <c r="A60" s="168" t="s">
        <v>514</v>
      </c>
      <c r="B60" s="169"/>
      <c r="C60" s="169"/>
      <c r="D60" s="169"/>
      <c r="E60" s="17"/>
      <c r="F60" s="17"/>
      <c r="G60" s="17"/>
      <c r="H60" s="17"/>
      <c r="I60" s="17"/>
      <c r="J60" s="17"/>
      <c r="K60" s="17"/>
      <c r="L60" s="3"/>
      <c r="M60" s="46">
        <v>5</v>
      </c>
      <c r="N60" s="47"/>
      <c r="O60" s="48">
        <f>-SQRT(3)*M26*M60*S12/1000</f>
        <v>-4.0807115258883524E-2</v>
      </c>
      <c r="P60" s="48"/>
      <c r="Q60" s="48"/>
      <c r="R60" s="48">
        <f>-SQRT(3)*M26*M60*SIN(ACOS(S12))/1000</f>
        <v>-3.4896692778324627E-2</v>
      </c>
      <c r="S60" s="48"/>
      <c r="T60" s="170"/>
      <c r="U60" s="46">
        <v>6</v>
      </c>
      <c r="V60" s="47"/>
      <c r="W60" s="48">
        <f>-SQRT(3)*U26*U60*AA12/1000</f>
        <v>-4.8968538310660233E-2</v>
      </c>
      <c r="X60" s="48"/>
      <c r="Y60" s="48"/>
      <c r="Z60" s="48">
        <f>-SQRT(3)*U26*U60*SIN(ACOS(AA12))/1000</f>
        <v>-4.1876031333989552E-2</v>
      </c>
      <c r="AA60" s="48"/>
      <c r="AB60" s="170"/>
      <c r="AC60" s="46">
        <v>7</v>
      </c>
      <c r="AD60" s="47"/>
      <c r="AE60" s="48">
        <f>-SQRT(3)*AC26*AC60*AI12/1000</f>
        <v>-5.7129961362436928E-2</v>
      </c>
      <c r="AF60" s="48"/>
      <c r="AG60" s="48"/>
      <c r="AH60" s="48">
        <f>-SQRT(3)*AC26*AC60*SIN(ACOS(AI12))/1000</f>
        <v>-4.8855369889654478E-2</v>
      </c>
      <c r="AI60" s="48"/>
      <c r="AJ60" s="170"/>
      <c r="AK60" s="46">
        <v>8</v>
      </c>
      <c r="AL60" s="47"/>
      <c r="AM60" s="48">
        <f>-SQRT(3)*AK26*AK60*AQ12/1000</f>
        <v>-6.5291384414213643E-2</v>
      </c>
      <c r="AN60" s="48"/>
      <c r="AO60" s="48"/>
      <c r="AP60" s="48">
        <f>-SQRT(3)*AK26*AK60*SIN(ACOS(AQ12))/1000</f>
        <v>-5.5834708445319403E-2</v>
      </c>
      <c r="AQ60" s="48"/>
      <c r="AR60" s="170"/>
      <c r="AS60" s="46">
        <v>6</v>
      </c>
      <c r="AT60" s="47"/>
      <c r="AU60" s="48">
        <f>-SQRT(3)*AS26*AS60*AY12/1000</f>
        <v>-4.9758356481906491E-2</v>
      </c>
      <c r="AV60" s="48"/>
      <c r="AW60" s="48"/>
      <c r="AX60" s="48">
        <f>-SQRT(3)*AS26*AS60*SIN(ACOS(AY12))/1000</f>
        <v>-4.2551453791515967E-2</v>
      </c>
      <c r="AY60" s="48"/>
      <c r="AZ60" s="170"/>
    </row>
    <row r="61" spans="1:52" x14ac:dyDescent="0.2">
      <c r="A61" s="168" t="s">
        <v>515</v>
      </c>
      <c r="B61" s="169"/>
      <c r="C61" s="169"/>
      <c r="D61" s="169"/>
      <c r="E61" s="17"/>
      <c r="F61" s="17"/>
      <c r="G61" s="17"/>
      <c r="H61" s="17"/>
      <c r="I61" s="17"/>
      <c r="J61" s="17"/>
      <c r="K61" s="17"/>
      <c r="L61" s="3"/>
      <c r="M61" s="46">
        <v>0</v>
      </c>
      <c r="N61" s="47"/>
      <c r="O61" s="48">
        <f>-SQRT(3)*M26*M61*S12/1000</f>
        <v>0</v>
      </c>
      <c r="P61" s="48"/>
      <c r="Q61" s="48"/>
      <c r="R61" s="48">
        <f>-SQRT(3)*M26*M61*SIN(ACOS(S12))/1000</f>
        <v>0</v>
      </c>
      <c r="S61" s="48"/>
      <c r="T61" s="170"/>
      <c r="U61" s="46">
        <v>0</v>
      </c>
      <c r="V61" s="47"/>
      <c r="W61" s="48">
        <f>-SQRT(3)*U26*U61*AA12/1000</f>
        <v>0</v>
      </c>
      <c r="X61" s="48"/>
      <c r="Y61" s="48"/>
      <c r="Z61" s="48">
        <f>-SQRT(3)*U26*U61*SIN(ACOS(AA12))/1000</f>
        <v>0</v>
      </c>
      <c r="AA61" s="48"/>
      <c r="AB61" s="170"/>
      <c r="AC61" s="46">
        <v>0</v>
      </c>
      <c r="AD61" s="47"/>
      <c r="AE61" s="48">
        <f>-SQRT(3)*AC26*AC61*AI12/1000</f>
        <v>0</v>
      </c>
      <c r="AF61" s="48"/>
      <c r="AG61" s="48"/>
      <c r="AH61" s="48">
        <f>-SQRT(3)*AC26*AC61*SIN(ACOS(AI12))/1000</f>
        <v>0</v>
      </c>
      <c r="AI61" s="48"/>
      <c r="AJ61" s="170"/>
      <c r="AK61" s="46">
        <v>0</v>
      </c>
      <c r="AL61" s="47"/>
      <c r="AM61" s="48">
        <f>-SQRT(3)*AK26*AK61*AQ12/1000</f>
        <v>0</v>
      </c>
      <c r="AN61" s="48"/>
      <c r="AO61" s="48"/>
      <c r="AP61" s="48">
        <f>-SQRT(3)*AK26*AK61*SIN(ACOS(AQ12))/1000</f>
        <v>0</v>
      </c>
      <c r="AQ61" s="48"/>
      <c r="AR61" s="170"/>
      <c r="AS61" s="46">
        <v>0</v>
      </c>
      <c r="AT61" s="47"/>
      <c r="AU61" s="48">
        <f>-SQRT(3)*AS26*AS61*AY12/1000</f>
        <v>0</v>
      </c>
      <c r="AV61" s="48"/>
      <c r="AW61" s="48"/>
      <c r="AX61" s="48">
        <f>-SQRT(3)*AS26*AS61*SIN(ACOS(AY12))/1000</f>
        <v>0</v>
      </c>
      <c r="AY61" s="48"/>
      <c r="AZ61" s="170"/>
    </row>
    <row r="62" spans="1:52" x14ac:dyDescent="0.2">
      <c r="A62" s="168" t="s">
        <v>516</v>
      </c>
      <c r="B62" s="169"/>
      <c r="C62" s="169"/>
      <c r="D62" s="169"/>
      <c r="E62" s="17">
        <v>48.6</v>
      </c>
      <c r="F62" s="17">
        <v>0.5</v>
      </c>
      <c r="G62" s="17">
        <v>49</v>
      </c>
      <c r="H62" s="17">
        <v>5</v>
      </c>
      <c r="I62" s="17"/>
      <c r="J62" s="17"/>
      <c r="K62" s="17"/>
      <c r="L62" s="3"/>
      <c r="M62" s="46">
        <v>2</v>
      </c>
      <c r="N62" s="47"/>
      <c r="O62" s="48">
        <f>-SQRT(3)*M26*M62*S12/1000</f>
        <v>-1.6322846103553411E-2</v>
      </c>
      <c r="P62" s="48"/>
      <c r="Q62" s="48"/>
      <c r="R62" s="48">
        <f>-SQRT(3)*M26*M62*SIN(ACOS(S12))/1000</f>
        <v>-1.3958677111329851E-2</v>
      </c>
      <c r="S62" s="48"/>
      <c r="T62" s="170"/>
      <c r="U62" s="46">
        <v>1</v>
      </c>
      <c r="V62" s="47"/>
      <c r="W62" s="48">
        <f>-SQRT(3)*U26*U62*AA12/1000</f>
        <v>-8.1614230517767054E-3</v>
      </c>
      <c r="X62" s="48"/>
      <c r="Y62" s="48"/>
      <c r="Z62" s="48">
        <f>-SQRT(3)*U26*U62*SIN(ACOS(AA12))/1000</f>
        <v>-6.9793385556649254E-3</v>
      </c>
      <c r="AA62" s="48"/>
      <c r="AB62" s="170"/>
      <c r="AC62" s="46">
        <v>1</v>
      </c>
      <c r="AD62" s="47"/>
      <c r="AE62" s="48">
        <f>-SQRT(3)*AC26*AC62*AI12/1000</f>
        <v>-8.1614230517767054E-3</v>
      </c>
      <c r="AF62" s="48"/>
      <c r="AG62" s="48"/>
      <c r="AH62" s="48">
        <f>-SQRT(3)*AC26*AC62*SIN(ACOS(AI12))/1000</f>
        <v>-6.9793385556649254E-3</v>
      </c>
      <c r="AI62" s="48"/>
      <c r="AJ62" s="170"/>
      <c r="AK62" s="46">
        <v>2</v>
      </c>
      <c r="AL62" s="47"/>
      <c r="AM62" s="48">
        <f>-SQRT(3)*AK26*AK62*AQ12/1000</f>
        <v>-1.6322846103553411E-2</v>
      </c>
      <c r="AN62" s="48"/>
      <c r="AO62" s="48"/>
      <c r="AP62" s="48">
        <f>-SQRT(3)*AK26*AK62*SIN(ACOS(AQ12))/1000</f>
        <v>-1.3958677111329851E-2</v>
      </c>
      <c r="AQ62" s="48"/>
      <c r="AR62" s="170"/>
      <c r="AS62" s="46">
        <v>2</v>
      </c>
      <c r="AT62" s="47"/>
      <c r="AU62" s="48">
        <f>-SQRT(3)*AS26*AS62*AY12/1000</f>
        <v>-1.6586118827302161E-2</v>
      </c>
      <c r="AV62" s="48"/>
      <c r="AW62" s="48"/>
      <c r="AX62" s="48">
        <f>-SQRT(3)*AS26*AS62*SIN(ACOS(AY12))/1000</f>
        <v>-1.4183817930505322E-2</v>
      </c>
      <c r="AY62" s="48"/>
      <c r="AZ62" s="170"/>
    </row>
    <row r="63" spans="1:52" x14ac:dyDescent="0.2">
      <c r="A63" s="168" t="s">
        <v>517</v>
      </c>
      <c r="B63" s="169"/>
      <c r="C63" s="169"/>
      <c r="D63" s="169"/>
      <c r="E63" s="17"/>
      <c r="F63" s="17"/>
      <c r="G63" s="17"/>
      <c r="H63" s="17"/>
      <c r="I63" s="17"/>
      <c r="J63" s="17"/>
      <c r="K63" s="17"/>
      <c r="L63" s="3"/>
      <c r="M63" s="46">
        <v>52</v>
      </c>
      <c r="N63" s="47"/>
      <c r="O63" s="48">
        <f>-SQRT(3)*M26*M63*S12/1000</f>
        <v>-0.4243939986923887</v>
      </c>
      <c r="P63" s="48"/>
      <c r="Q63" s="48"/>
      <c r="R63" s="48">
        <f>-SQRT(3)*M26*M63*SIN(ACOS(S12))/1000</f>
        <v>-0.36292560489457615</v>
      </c>
      <c r="S63" s="48"/>
      <c r="T63" s="170"/>
      <c r="U63" s="46">
        <v>54</v>
      </c>
      <c r="V63" s="47"/>
      <c r="W63" s="48">
        <f>-SQRT(3)*U26*U63*AA12/1000</f>
        <v>-0.44071684479594203</v>
      </c>
      <c r="X63" s="48"/>
      <c r="Y63" s="48"/>
      <c r="Z63" s="48">
        <f>-SQRT(3)*U26*U63*SIN(ACOS(AA12))/1000</f>
        <v>-0.37688428200590596</v>
      </c>
      <c r="AA63" s="48"/>
      <c r="AB63" s="170"/>
      <c r="AC63" s="46">
        <v>57</v>
      </c>
      <c r="AD63" s="47"/>
      <c r="AE63" s="48">
        <f>-SQRT(3)*AC26*AC63*AI12/1000</f>
        <v>-0.46520111395127223</v>
      </c>
      <c r="AF63" s="48"/>
      <c r="AG63" s="48"/>
      <c r="AH63" s="48">
        <f>-SQRT(3)*AC26*AC63*SIN(ACOS(AI12))/1000</f>
        <v>-0.39782229767290078</v>
      </c>
      <c r="AI63" s="48"/>
      <c r="AJ63" s="170"/>
      <c r="AK63" s="46">
        <v>54</v>
      </c>
      <c r="AL63" s="47"/>
      <c r="AM63" s="48">
        <f>-SQRT(3)*AK26*AK63*AQ12/1000</f>
        <v>-0.44071684479594203</v>
      </c>
      <c r="AN63" s="48"/>
      <c r="AO63" s="48"/>
      <c r="AP63" s="48">
        <f>-SQRT(3)*AK26*AK63*SIN(ACOS(AQ12))/1000</f>
        <v>-0.37688428200590596</v>
      </c>
      <c r="AQ63" s="48"/>
      <c r="AR63" s="170"/>
      <c r="AS63" s="46">
        <v>51</v>
      </c>
      <c r="AT63" s="47"/>
      <c r="AU63" s="48">
        <f>-SQRT(3)*AS26*AS63*AY12/1000</f>
        <v>-0.42294603009620518</v>
      </c>
      <c r="AV63" s="48"/>
      <c r="AW63" s="48"/>
      <c r="AX63" s="48">
        <f>-SQRT(3)*AS26*AS63*SIN(ACOS(AY12))/1000</f>
        <v>-0.36168735722788575</v>
      </c>
      <c r="AY63" s="48"/>
      <c r="AZ63" s="170"/>
    </row>
    <row r="64" spans="1:52" x14ac:dyDescent="0.2">
      <c r="A64" s="168" t="s">
        <v>518</v>
      </c>
      <c r="B64" s="169"/>
      <c r="C64" s="169"/>
      <c r="D64" s="169"/>
      <c r="E64" s="17"/>
      <c r="F64" s="17"/>
      <c r="G64" s="17"/>
      <c r="H64" s="17"/>
      <c r="I64" s="17"/>
      <c r="J64" s="17"/>
      <c r="K64" s="17"/>
      <c r="L64" s="3"/>
      <c r="M64" s="46">
        <v>40</v>
      </c>
      <c r="N64" s="47"/>
      <c r="O64" s="48">
        <f>-SQRT(3)*M26*M64*S12/1000</f>
        <v>-0.32645692207106819</v>
      </c>
      <c r="P64" s="48"/>
      <c r="Q64" s="48"/>
      <c r="R64" s="48">
        <f>-SQRT(3)*M26*M64*SIN(ACOS(S12))/1000</f>
        <v>-0.27917354222659702</v>
      </c>
      <c r="S64" s="48"/>
      <c r="T64" s="170"/>
      <c r="U64" s="46">
        <v>15</v>
      </c>
      <c r="V64" s="47"/>
      <c r="W64" s="48">
        <f>-SQRT(3)*U26*U64*AA12/1000</f>
        <v>-0.12242134577665056</v>
      </c>
      <c r="X64" s="48"/>
      <c r="Y64" s="48"/>
      <c r="Z64" s="48">
        <f>-SQRT(3)*U26*U64*SIN(ACOS(AA12))/1000</f>
        <v>-0.10469007833497387</v>
      </c>
      <c r="AA64" s="48"/>
      <c r="AB64" s="170"/>
      <c r="AC64" s="46">
        <v>32</v>
      </c>
      <c r="AD64" s="47"/>
      <c r="AE64" s="48">
        <f>-SQRT(3)*AC26*AC64*AI12/1000</f>
        <v>-0.26116553765685457</v>
      </c>
      <c r="AF64" s="48"/>
      <c r="AG64" s="48"/>
      <c r="AH64" s="48">
        <f>-SQRT(3)*AC26*AC64*SIN(ACOS(AI12))/1000</f>
        <v>-0.22333883378127761</v>
      </c>
      <c r="AI64" s="48"/>
      <c r="AJ64" s="170"/>
      <c r="AK64" s="46">
        <v>13</v>
      </c>
      <c r="AL64" s="47"/>
      <c r="AM64" s="48">
        <f>-SQRT(3)*AK26*AK64*AQ12/1000</f>
        <v>-0.10609849967309717</v>
      </c>
      <c r="AN64" s="48"/>
      <c r="AO64" s="48"/>
      <c r="AP64" s="48">
        <f>-SQRT(3)*AK26*AK64*SIN(ACOS(AQ12))/1000</f>
        <v>-9.0731401223644037E-2</v>
      </c>
      <c r="AQ64" s="48"/>
      <c r="AR64" s="170"/>
      <c r="AS64" s="46">
        <v>115</v>
      </c>
      <c r="AT64" s="47"/>
      <c r="AU64" s="48">
        <f>-SQRT(3)*AS26*AS64*AY12/1000</f>
        <v>-0.95370183256987429</v>
      </c>
      <c r="AV64" s="48"/>
      <c r="AW64" s="48"/>
      <c r="AX64" s="48">
        <f>-SQRT(3)*AS26*AS64*SIN(ACOS(AY12))/1000</f>
        <v>-0.81556953100405605</v>
      </c>
      <c r="AY64" s="48"/>
      <c r="AZ64" s="170"/>
    </row>
    <row r="65" spans="1:52" ht="13.5" thickBot="1" x14ac:dyDescent="0.25">
      <c r="A65" s="177" t="s">
        <v>206</v>
      </c>
      <c r="B65" s="178"/>
      <c r="C65" s="178"/>
      <c r="D65" s="178"/>
      <c r="E65" s="179"/>
      <c r="F65" s="179"/>
      <c r="G65" s="179"/>
      <c r="H65" s="179"/>
      <c r="I65" s="179"/>
      <c r="J65" s="179"/>
      <c r="K65" s="179"/>
      <c r="L65" s="180"/>
      <c r="M65" s="181"/>
      <c r="N65" s="182"/>
      <c r="O65" s="183">
        <f>SUM(O58:Q64)</f>
        <v>-4.8968538310660115E-2</v>
      </c>
      <c r="P65" s="183"/>
      <c r="Q65" s="183"/>
      <c r="R65" s="183">
        <f>SUM(R58:T64)</f>
        <v>-4.1876031333989483E-2</v>
      </c>
      <c r="S65" s="183"/>
      <c r="T65" s="184"/>
      <c r="U65" s="181"/>
      <c r="V65" s="182"/>
      <c r="W65" s="183">
        <f>SUM(W58:Y64)</f>
        <v>-0.49784680615837895</v>
      </c>
      <c r="X65" s="183"/>
      <c r="Y65" s="183"/>
      <c r="Z65" s="183">
        <f>SUM(Z58:AB64)</f>
        <v>-0.42573965189556051</v>
      </c>
      <c r="AA65" s="183"/>
      <c r="AB65" s="184"/>
      <c r="AC65" s="181"/>
      <c r="AD65" s="182"/>
      <c r="AE65" s="183">
        <f>SUM(AE58:AG64)</f>
        <v>-0.66923669024568988</v>
      </c>
      <c r="AF65" s="183"/>
      <c r="AG65" s="183"/>
      <c r="AH65" s="183">
        <f>SUM(AH58:AJ64)</f>
        <v>-0.57230576156452395</v>
      </c>
      <c r="AI65" s="183"/>
      <c r="AJ65" s="184"/>
      <c r="AK65" s="181"/>
      <c r="AL65" s="182"/>
      <c r="AM65" s="183">
        <f>SUM(AM58:AO64)</f>
        <v>-0.48152396005482534</v>
      </c>
      <c r="AN65" s="183"/>
      <c r="AO65" s="183"/>
      <c r="AP65" s="183">
        <f>SUM(AP58:AR64)</f>
        <v>-0.41178097478423031</v>
      </c>
      <c r="AQ65" s="183"/>
      <c r="AR65" s="184"/>
      <c r="AS65" s="181"/>
      <c r="AT65" s="182"/>
      <c r="AU65" s="183">
        <f>SUM(AU58:AW64)</f>
        <v>-0.68003087191938905</v>
      </c>
      <c r="AV65" s="183"/>
      <c r="AW65" s="183"/>
      <c r="AX65" s="183">
        <f>SUM(AX58:AZ64)</f>
        <v>-0.58153653515071846</v>
      </c>
      <c r="AY65" s="183"/>
      <c r="AZ65" s="184"/>
    </row>
    <row r="66" spans="1:52" ht="13.5" thickBot="1" x14ac:dyDescent="0.25">
      <c r="A66" s="185" t="s">
        <v>44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7"/>
      <c r="M66" s="188"/>
      <c r="N66" s="189"/>
      <c r="O66" s="190">
        <f>SUM(O31:Q37)+SUM(O40:Q46)+SUM(O49:Q55)+SUM(O58:Q64)</f>
        <v>-0.25805131209045523</v>
      </c>
      <c r="P66" s="190"/>
      <c r="Q66" s="190"/>
      <c r="R66" s="190">
        <f>SUM(R31:T37)+SUM(R40:T46)+SUM(R49:T55)+SUM(R58:T64)</f>
        <v>-0.23084160170273285</v>
      </c>
      <c r="S66" s="190"/>
      <c r="T66" s="191"/>
      <c r="U66" s="188"/>
      <c r="V66" s="189"/>
      <c r="W66" s="190">
        <f>SUM(W31:Y37)+SUM(W40:Y46)+SUM(W49:Y55)+SUM(W58:Y64)</f>
        <v>-0.77956833496753686</v>
      </c>
      <c r="X66" s="190"/>
      <c r="Y66" s="190"/>
      <c r="Z66" s="190">
        <f>SUM(Z31:AB37)+SUM(Z40:AB46)+SUM(Z49:AB55)+SUM(Z58:AB64)</f>
        <v>-0.68672967771570059</v>
      </c>
      <c r="AA66" s="190"/>
      <c r="AB66" s="191"/>
      <c r="AC66" s="188"/>
      <c r="AD66" s="189"/>
      <c r="AE66" s="190">
        <f>SUM(AE31:AG37)+SUM(AE40:AG46)+SUM(AE49:AG55)+SUM(AE58:AG64)</f>
        <v>-1.0267596896342848</v>
      </c>
      <c r="AF66" s="190"/>
      <c r="AG66" s="190"/>
      <c r="AH66" s="190">
        <f>SUM(AH31:AJ37)+SUM(AH40:AJ46)+SUM(AH49:AJ55)+SUM(AH58:AJ64)</f>
        <v>-0.85126455138184587</v>
      </c>
      <c r="AI66" s="190"/>
      <c r="AJ66" s="191"/>
      <c r="AK66" s="188"/>
      <c r="AL66" s="189"/>
      <c r="AM66" s="190">
        <f>SUM(AM31:AO37)+SUM(AM40:AO46)+SUM(AM49:AO55)+SUM(AM58:AO64)</f>
        <v>-0.86602884105401312</v>
      </c>
      <c r="AN66" s="190"/>
      <c r="AO66" s="190"/>
      <c r="AP66" s="190">
        <f>SUM(AP31:AR37)+SUM(AP40:AR46)+SUM(AP49:AR55)+SUM(AP58:AR64)</f>
        <v>-0.68403132624213692</v>
      </c>
      <c r="AQ66" s="190"/>
      <c r="AR66" s="191"/>
      <c r="AS66" s="188"/>
      <c r="AT66" s="189"/>
      <c r="AU66" s="190">
        <f>SUM(AU31:AW37)+SUM(AU40:AW46)+SUM(AU49:AW55)+SUM(AU58:AW64)</f>
        <v>-0.91451245266326153</v>
      </c>
      <c r="AV66" s="190"/>
      <c r="AW66" s="190"/>
      <c r="AX66" s="190">
        <f>SUM(AX31:AZ37)+SUM(AX40:AZ46)+SUM(AX49:AZ55)+SUM(AX58:AZ64)</f>
        <v>-0.78291061710110754</v>
      </c>
      <c r="AY66" s="190"/>
      <c r="AZ66" s="191"/>
    </row>
    <row r="67" spans="1:52" ht="13.5" thickBot="1" x14ac:dyDescent="0.25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</row>
    <row r="68" spans="1:52" ht="13.5" thickBot="1" x14ac:dyDescent="0.25">
      <c r="A68" s="195" t="s">
        <v>45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7"/>
      <c r="M68" s="192" t="s">
        <v>111</v>
      </c>
      <c r="N68" s="193"/>
      <c r="O68" s="193"/>
      <c r="P68" s="193"/>
      <c r="Q68" s="193"/>
      <c r="R68" s="193"/>
      <c r="S68" s="193"/>
      <c r="T68" s="194"/>
      <c r="U68" s="192" t="s">
        <v>519</v>
      </c>
      <c r="V68" s="193"/>
      <c r="W68" s="193"/>
      <c r="X68" s="193"/>
      <c r="Y68" s="193"/>
      <c r="Z68" s="193"/>
      <c r="AA68" s="193"/>
      <c r="AB68" s="194"/>
      <c r="AC68" s="192"/>
      <c r="AD68" s="193"/>
      <c r="AE68" s="193"/>
      <c r="AF68" s="193"/>
      <c r="AG68" s="193"/>
      <c r="AH68" s="193"/>
      <c r="AI68" s="193"/>
      <c r="AJ68" s="194"/>
      <c r="AK68" s="192"/>
      <c r="AL68" s="193"/>
      <c r="AM68" s="193"/>
      <c r="AN68" s="193"/>
      <c r="AO68" s="193"/>
      <c r="AP68" s="193"/>
      <c r="AQ68" s="193"/>
      <c r="AR68" s="194"/>
      <c r="AS68" s="192"/>
      <c r="AT68" s="193"/>
      <c r="AU68" s="193"/>
      <c r="AV68" s="193"/>
      <c r="AW68" s="193"/>
      <c r="AX68" s="193"/>
      <c r="AY68" s="193"/>
      <c r="AZ68" s="194"/>
    </row>
    <row r="71" spans="1:52" s="22" customFormat="1" ht="15" x14ac:dyDescent="0.25">
      <c r="F71" s="22" t="s">
        <v>547</v>
      </c>
      <c r="AF71"/>
      <c r="AG71"/>
    </row>
    <row r="72" spans="1:52" s="22" customFormat="1" ht="15" x14ac:dyDescent="0.25">
      <c r="F72" s="22" t="s">
        <v>548</v>
      </c>
      <c r="Y72" s="22" t="s">
        <v>549</v>
      </c>
      <c r="AF72"/>
      <c r="AG72"/>
    </row>
    <row r="73" spans="1:52" s="22" customFormat="1" ht="15" x14ac:dyDescent="0.25">
      <c r="AF73"/>
      <c r="AG73"/>
    </row>
    <row r="74" spans="1:52" s="22" customFormat="1" x14ac:dyDescent="0.2">
      <c r="F74" s="259" t="s">
        <v>550</v>
      </c>
      <c r="G74" s="259"/>
      <c r="H74" s="259"/>
      <c r="I74" s="259"/>
      <c r="J74" s="259"/>
      <c r="K74" s="259"/>
      <c r="L74" s="259"/>
      <c r="M74" s="259"/>
      <c r="X74" s="260" t="s">
        <v>551</v>
      </c>
      <c r="Y74" s="260"/>
      <c r="Z74" s="260"/>
      <c r="AA74" s="260"/>
      <c r="AB74" s="260"/>
    </row>
  </sheetData>
  <mergeCells count="945">
    <mergeCell ref="A1:AR1"/>
    <mergeCell ref="A2:AR2"/>
    <mergeCell ref="A3:L3"/>
    <mergeCell ref="M3:T3"/>
    <mergeCell ref="U3:AB3"/>
    <mergeCell ref="AC3:AJ3"/>
    <mergeCell ref="AK3:AR3"/>
    <mergeCell ref="F74:M74"/>
    <mergeCell ref="X74:AB74"/>
    <mergeCell ref="AS3:AZ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AY5:AZ5"/>
    <mergeCell ref="E6:F6"/>
    <mergeCell ref="G6:H6"/>
    <mergeCell ref="I6:J6"/>
    <mergeCell ref="K6:L6"/>
    <mergeCell ref="M6:N6"/>
    <mergeCell ref="O6:P6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Q6:R6"/>
    <mergeCell ref="S6:T6"/>
    <mergeCell ref="U6:V6"/>
    <mergeCell ref="W6:X6"/>
    <mergeCell ref="Y6:Z6"/>
    <mergeCell ref="AA6:AB6"/>
    <mergeCell ref="AS5:AT5"/>
    <mergeCell ref="AU5:AV5"/>
    <mergeCell ref="AW5:AX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S7:T7"/>
    <mergeCell ref="U7:V7"/>
    <mergeCell ref="W7:X7"/>
    <mergeCell ref="Y7:Z7"/>
    <mergeCell ref="A7:D9"/>
    <mergeCell ref="E7:F7"/>
    <mergeCell ref="G7:H7"/>
    <mergeCell ref="I7:J7"/>
    <mergeCell ref="K7:L7"/>
    <mergeCell ref="M7:N7"/>
    <mergeCell ref="AY7:AZ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AU8:AV8"/>
    <mergeCell ref="AW8:AX8"/>
    <mergeCell ref="AY8:AZ8"/>
    <mergeCell ref="E9:L9"/>
    <mergeCell ref="M9:O9"/>
    <mergeCell ref="P9:Q9"/>
    <mergeCell ref="R9:T9"/>
    <mergeCell ref="U9:W9"/>
    <mergeCell ref="X9:Y9"/>
    <mergeCell ref="Z9:AB9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AS9:AU9"/>
    <mergeCell ref="AV9:AW9"/>
    <mergeCell ref="AX9:AZ9"/>
    <mergeCell ref="E10:F10"/>
    <mergeCell ref="G10:H10"/>
    <mergeCell ref="I10:J10"/>
    <mergeCell ref="K10:L10"/>
    <mergeCell ref="M10:N10"/>
    <mergeCell ref="O10:P10"/>
    <mergeCell ref="Q10:R10"/>
    <mergeCell ref="AC9:AE9"/>
    <mergeCell ref="AF9:AG9"/>
    <mergeCell ref="AH9:AJ9"/>
    <mergeCell ref="AK9:AM9"/>
    <mergeCell ref="AN9:AO9"/>
    <mergeCell ref="AP9:AR9"/>
    <mergeCell ref="Q11:R11"/>
    <mergeCell ref="S11:T11"/>
    <mergeCell ref="U11:V11"/>
    <mergeCell ref="W11:X11"/>
    <mergeCell ref="AQ10:AR10"/>
    <mergeCell ref="AS10:AT10"/>
    <mergeCell ref="AU10:AV10"/>
    <mergeCell ref="AW10:AX10"/>
    <mergeCell ref="AY10:AZ10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W11:AX11"/>
    <mergeCell ref="AY11:AZ11"/>
    <mergeCell ref="E12:F12"/>
    <mergeCell ref="G12:H12"/>
    <mergeCell ref="I12:J12"/>
    <mergeCell ref="K12:L12"/>
    <mergeCell ref="M12:N12"/>
    <mergeCell ref="O12:P12"/>
    <mergeCell ref="Q12:R12"/>
    <mergeCell ref="S12:T12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AS12:AT12"/>
    <mergeCell ref="AU12:AV12"/>
    <mergeCell ref="AW12:AX12"/>
    <mergeCell ref="AY12:AZ12"/>
    <mergeCell ref="E13:L13"/>
    <mergeCell ref="M13:O13"/>
    <mergeCell ref="P13:Q13"/>
    <mergeCell ref="R13:T13"/>
    <mergeCell ref="U13:W13"/>
    <mergeCell ref="X13:Y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P13:AR13"/>
    <mergeCell ref="AS13:AU13"/>
    <mergeCell ref="AV13:AW13"/>
    <mergeCell ref="AX13:AZ13"/>
    <mergeCell ref="A14:D15"/>
    <mergeCell ref="E14:L14"/>
    <mergeCell ref="M14:N14"/>
    <mergeCell ref="O14:P14"/>
    <mergeCell ref="Q14:R14"/>
    <mergeCell ref="S14:T14"/>
    <mergeCell ref="Z13:AB13"/>
    <mergeCell ref="AC13:AE13"/>
    <mergeCell ref="AF13:AG13"/>
    <mergeCell ref="AH13:AJ13"/>
    <mergeCell ref="AK13:AM13"/>
    <mergeCell ref="AN13:AO13"/>
    <mergeCell ref="A11:D13"/>
    <mergeCell ref="E11:F11"/>
    <mergeCell ref="G11:H11"/>
    <mergeCell ref="I11:J11"/>
    <mergeCell ref="K11:L11"/>
    <mergeCell ref="AS14:AT14"/>
    <mergeCell ref="AU14:AV14"/>
    <mergeCell ref="AW14:AX14"/>
    <mergeCell ref="AY14:AZ14"/>
    <mergeCell ref="E15:L15"/>
    <mergeCell ref="M15:N15"/>
    <mergeCell ref="O15:P15"/>
    <mergeCell ref="Q15:R15"/>
    <mergeCell ref="S15:T15"/>
    <mergeCell ref="U15:V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U15:AV15"/>
    <mergeCell ref="AW15:AX15"/>
    <mergeCell ref="AY15:AZ15"/>
    <mergeCell ref="A16:D17"/>
    <mergeCell ref="E16:H17"/>
    <mergeCell ref="I16:L16"/>
    <mergeCell ref="M16:O16"/>
    <mergeCell ref="P16:Q16"/>
    <mergeCell ref="R16:T16"/>
    <mergeCell ref="U16:W16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AN16:AO16"/>
    <mergeCell ref="AP16:AR16"/>
    <mergeCell ref="AS16:AU16"/>
    <mergeCell ref="AV16:AW16"/>
    <mergeCell ref="AX16:AZ16"/>
    <mergeCell ref="I17:L17"/>
    <mergeCell ref="M17:O17"/>
    <mergeCell ref="P17:Q17"/>
    <mergeCell ref="R17:T17"/>
    <mergeCell ref="U17:W17"/>
    <mergeCell ref="X16:Y16"/>
    <mergeCell ref="Z16:AB16"/>
    <mergeCell ref="AC16:AE16"/>
    <mergeCell ref="AF16:AG16"/>
    <mergeCell ref="AH16:AJ16"/>
    <mergeCell ref="AK16:AM16"/>
    <mergeCell ref="AN17:AO17"/>
    <mergeCell ref="AP17:AR17"/>
    <mergeCell ref="AS17:AU17"/>
    <mergeCell ref="AV17:AW17"/>
    <mergeCell ref="AX17:AZ17"/>
    <mergeCell ref="A18:D20"/>
    <mergeCell ref="E18:H20"/>
    <mergeCell ref="I18:L18"/>
    <mergeCell ref="M18:O18"/>
    <mergeCell ref="P18:Q18"/>
    <mergeCell ref="X17:Y17"/>
    <mergeCell ref="Z17:AB17"/>
    <mergeCell ref="AC17:AE17"/>
    <mergeCell ref="AF17:AG17"/>
    <mergeCell ref="AH17:AJ17"/>
    <mergeCell ref="AK17:AM17"/>
    <mergeCell ref="AX18:AZ18"/>
    <mergeCell ref="I19:L19"/>
    <mergeCell ref="M19:O19"/>
    <mergeCell ref="P19:Q19"/>
    <mergeCell ref="R19:T19"/>
    <mergeCell ref="U19:W19"/>
    <mergeCell ref="X19:Y19"/>
    <mergeCell ref="Z19:AB19"/>
    <mergeCell ref="AC19:AE19"/>
    <mergeCell ref="AF19:AG19"/>
    <mergeCell ref="AH18:AJ18"/>
    <mergeCell ref="AK18:AM18"/>
    <mergeCell ref="AN18:AO18"/>
    <mergeCell ref="AP18:AR18"/>
    <mergeCell ref="AS18:AU18"/>
    <mergeCell ref="AV18:AW18"/>
    <mergeCell ref="R18:T18"/>
    <mergeCell ref="U18:W18"/>
    <mergeCell ref="X18:Y18"/>
    <mergeCell ref="Z18:AB18"/>
    <mergeCell ref="AC18:AE18"/>
    <mergeCell ref="AF18:AG18"/>
    <mergeCell ref="AX19:AZ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19:AJ19"/>
    <mergeCell ref="AK19:AM19"/>
    <mergeCell ref="AN19:AO19"/>
    <mergeCell ref="AP19:AR19"/>
    <mergeCell ref="AS19:AU19"/>
    <mergeCell ref="AV19:AW19"/>
    <mergeCell ref="AX20:AZ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AS22:AZ22"/>
    <mergeCell ref="AH20:AJ20"/>
    <mergeCell ref="AK20:AM20"/>
    <mergeCell ref="AN20:AO20"/>
    <mergeCell ref="AP20:AR20"/>
    <mergeCell ref="AS20:AU20"/>
    <mergeCell ref="AV20:AW20"/>
    <mergeCell ref="AK23:AR23"/>
    <mergeCell ref="AS23:AZ23"/>
    <mergeCell ref="A24:B24"/>
    <mergeCell ref="C24:D24"/>
    <mergeCell ref="E24:L24"/>
    <mergeCell ref="M24:T24"/>
    <mergeCell ref="U24:AB24"/>
    <mergeCell ref="AC24:AJ24"/>
    <mergeCell ref="AK24:AR24"/>
    <mergeCell ref="AS24:AZ24"/>
    <mergeCell ref="A23:B23"/>
    <mergeCell ref="C23:D23"/>
    <mergeCell ref="E23:L23"/>
    <mergeCell ref="M23:T23"/>
    <mergeCell ref="U23:AB23"/>
    <mergeCell ref="AC23:AJ23"/>
    <mergeCell ref="AK25:AR25"/>
    <mergeCell ref="AS25:AZ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A25:B25"/>
    <mergeCell ref="C25:D25"/>
    <mergeCell ref="E25:L25"/>
    <mergeCell ref="M25:T25"/>
    <mergeCell ref="U25:AB25"/>
    <mergeCell ref="AC25:AJ25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AS28:AT29"/>
    <mergeCell ref="AU28:AW29"/>
    <mergeCell ref="AX28:AZ29"/>
    <mergeCell ref="A30:D30"/>
    <mergeCell ref="E30:AZ30"/>
    <mergeCell ref="W28:Y29"/>
    <mergeCell ref="Z28:AB29"/>
    <mergeCell ref="AC28:AD29"/>
    <mergeCell ref="AE28:AG29"/>
    <mergeCell ref="AH28:AJ29"/>
    <mergeCell ref="AK28:AL29"/>
    <mergeCell ref="AP31:AR31"/>
    <mergeCell ref="AS31:AT31"/>
    <mergeCell ref="AU31:AW31"/>
    <mergeCell ref="AX31:AZ31"/>
    <mergeCell ref="A32:D32"/>
    <mergeCell ref="M32:N32"/>
    <mergeCell ref="O32:Q32"/>
    <mergeCell ref="R32:T32"/>
    <mergeCell ref="U32:V32"/>
    <mergeCell ref="W32:Y32"/>
    <mergeCell ref="Z31:AB31"/>
    <mergeCell ref="AC31:AD31"/>
    <mergeCell ref="AE31:AG31"/>
    <mergeCell ref="AH31:AJ31"/>
    <mergeCell ref="AK31:AL31"/>
    <mergeCell ref="AM31:AO31"/>
    <mergeCell ref="A31:D31"/>
    <mergeCell ref="M31:N31"/>
    <mergeCell ref="O31:Q31"/>
    <mergeCell ref="R31:T31"/>
    <mergeCell ref="U31:V31"/>
    <mergeCell ref="W31:Y31"/>
    <mergeCell ref="AP32:AR32"/>
    <mergeCell ref="AS32:AT32"/>
    <mergeCell ref="AU32:AW32"/>
    <mergeCell ref="AX32:AZ32"/>
    <mergeCell ref="A33:D33"/>
    <mergeCell ref="M33:N33"/>
    <mergeCell ref="O33:Q33"/>
    <mergeCell ref="R33:T33"/>
    <mergeCell ref="U33:V33"/>
    <mergeCell ref="W33:Y33"/>
    <mergeCell ref="Z32:AB32"/>
    <mergeCell ref="AC32:AD32"/>
    <mergeCell ref="AE32:AG32"/>
    <mergeCell ref="AH32:AJ32"/>
    <mergeCell ref="AK32:AL32"/>
    <mergeCell ref="AM32:AO32"/>
    <mergeCell ref="AP33:AR33"/>
    <mergeCell ref="AS33:AT33"/>
    <mergeCell ref="AU33:AW33"/>
    <mergeCell ref="AX33:AZ33"/>
    <mergeCell ref="A34:D34"/>
    <mergeCell ref="M34:N34"/>
    <mergeCell ref="O34:Q34"/>
    <mergeCell ref="R34:T34"/>
    <mergeCell ref="U34:V34"/>
    <mergeCell ref="W34:Y34"/>
    <mergeCell ref="Z33:AB33"/>
    <mergeCell ref="AC33:AD33"/>
    <mergeCell ref="AE33:AG33"/>
    <mergeCell ref="AH33:AJ33"/>
    <mergeCell ref="AK33:AL33"/>
    <mergeCell ref="AM33:AO33"/>
    <mergeCell ref="AP34:AR34"/>
    <mergeCell ref="AS34:AT34"/>
    <mergeCell ref="AU34:AW34"/>
    <mergeCell ref="AX34:AZ34"/>
    <mergeCell ref="A35:D35"/>
    <mergeCell ref="M35:N35"/>
    <mergeCell ref="O35:Q35"/>
    <mergeCell ref="R35:T35"/>
    <mergeCell ref="U35:V35"/>
    <mergeCell ref="W35:Y35"/>
    <mergeCell ref="Z34:AB34"/>
    <mergeCell ref="AC34:AD34"/>
    <mergeCell ref="AE34:AG34"/>
    <mergeCell ref="AH34:AJ34"/>
    <mergeCell ref="AK34:AL34"/>
    <mergeCell ref="AM34:AO34"/>
    <mergeCell ref="AP35:AR35"/>
    <mergeCell ref="AS35:AT35"/>
    <mergeCell ref="AU35:AW35"/>
    <mergeCell ref="AX35:AZ35"/>
    <mergeCell ref="A36:D36"/>
    <mergeCell ref="M36:N36"/>
    <mergeCell ref="O36:Q36"/>
    <mergeCell ref="R36:T36"/>
    <mergeCell ref="U36:V36"/>
    <mergeCell ref="W36:Y36"/>
    <mergeCell ref="Z35:AB35"/>
    <mergeCell ref="AC35:AD35"/>
    <mergeCell ref="AE35:AG35"/>
    <mergeCell ref="AH35:AJ35"/>
    <mergeCell ref="AK35:AL35"/>
    <mergeCell ref="AM35:AO35"/>
    <mergeCell ref="AP36:AR36"/>
    <mergeCell ref="AS36:AT36"/>
    <mergeCell ref="AU36:AW36"/>
    <mergeCell ref="AX36:AZ36"/>
    <mergeCell ref="A37:D37"/>
    <mergeCell ref="M37:N37"/>
    <mergeCell ref="O37:Q37"/>
    <mergeCell ref="R37:T37"/>
    <mergeCell ref="U37:V37"/>
    <mergeCell ref="W37:Y37"/>
    <mergeCell ref="Z36:AB36"/>
    <mergeCell ref="AC36:AD36"/>
    <mergeCell ref="AE36:AG36"/>
    <mergeCell ref="AH36:AJ36"/>
    <mergeCell ref="AK36:AL36"/>
    <mergeCell ref="AM36:AO36"/>
    <mergeCell ref="AP37:AR37"/>
    <mergeCell ref="AS37:AT37"/>
    <mergeCell ref="AU37:AW37"/>
    <mergeCell ref="AX37:AZ37"/>
    <mergeCell ref="A38:L38"/>
    <mergeCell ref="M38:N38"/>
    <mergeCell ref="O38:Q38"/>
    <mergeCell ref="R38:T38"/>
    <mergeCell ref="U38:V38"/>
    <mergeCell ref="W38:Y38"/>
    <mergeCell ref="Z37:AB37"/>
    <mergeCell ref="AC37:AD37"/>
    <mergeCell ref="AE37:AG37"/>
    <mergeCell ref="AH37:AJ37"/>
    <mergeCell ref="AK37:AL37"/>
    <mergeCell ref="AM37:AO37"/>
    <mergeCell ref="AP38:AR38"/>
    <mergeCell ref="AS38:AT38"/>
    <mergeCell ref="AU38:AW38"/>
    <mergeCell ref="AX38:AZ38"/>
    <mergeCell ref="A39:D39"/>
    <mergeCell ref="E39:AZ39"/>
    <mergeCell ref="Z38:AB38"/>
    <mergeCell ref="AC38:AD38"/>
    <mergeCell ref="AE38:AG38"/>
    <mergeCell ref="AH38:AJ38"/>
    <mergeCell ref="AK38:AL38"/>
    <mergeCell ref="AM38:AO38"/>
    <mergeCell ref="AP40:AR40"/>
    <mergeCell ref="AS40:AT40"/>
    <mergeCell ref="AU40:AW40"/>
    <mergeCell ref="AX40:AZ40"/>
    <mergeCell ref="A41:D41"/>
    <mergeCell ref="M41:N41"/>
    <mergeCell ref="O41:Q41"/>
    <mergeCell ref="R41:T41"/>
    <mergeCell ref="U41:V41"/>
    <mergeCell ref="W41:Y41"/>
    <mergeCell ref="Z40:AB40"/>
    <mergeCell ref="AC40:AD40"/>
    <mergeCell ref="AE40:AG40"/>
    <mergeCell ref="AH40:AJ40"/>
    <mergeCell ref="AK40:AL40"/>
    <mergeCell ref="AM40:AO40"/>
    <mergeCell ref="A40:D40"/>
    <mergeCell ref="M40:N40"/>
    <mergeCell ref="O40:Q40"/>
    <mergeCell ref="R40:T40"/>
    <mergeCell ref="U40:V40"/>
    <mergeCell ref="W40:Y40"/>
    <mergeCell ref="AP41:AR41"/>
    <mergeCell ref="AS41:AT41"/>
    <mergeCell ref="AU41:AW41"/>
    <mergeCell ref="AX41:AZ41"/>
    <mergeCell ref="A42:D42"/>
    <mergeCell ref="M42:N42"/>
    <mergeCell ref="O42:Q42"/>
    <mergeCell ref="R42:T42"/>
    <mergeCell ref="U42:V42"/>
    <mergeCell ref="W42:Y42"/>
    <mergeCell ref="Z41:AB41"/>
    <mergeCell ref="AC41:AD41"/>
    <mergeCell ref="AE41:AG41"/>
    <mergeCell ref="AH41:AJ41"/>
    <mergeCell ref="AK41:AL41"/>
    <mergeCell ref="AM41:AO41"/>
    <mergeCell ref="AP42:AR42"/>
    <mergeCell ref="AS42:AT42"/>
    <mergeCell ref="AU42:AW42"/>
    <mergeCell ref="AX42:AZ42"/>
    <mergeCell ref="A43:D43"/>
    <mergeCell ref="M43:N43"/>
    <mergeCell ref="O43:Q43"/>
    <mergeCell ref="R43:T43"/>
    <mergeCell ref="U43:V43"/>
    <mergeCell ref="W43:Y43"/>
    <mergeCell ref="Z42:AB42"/>
    <mergeCell ref="AC42:AD42"/>
    <mergeCell ref="AE42:AG42"/>
    <mergeCell ref="AH42:AJ42"/>
    <mergeCell ref="AK42:AL42"/>
    <mergeCell ref="AM42:AO42"/>
    <mergeCell ref="AP43:AR43"/>
    <mergeCell ref="AS43:AT43"/>
    <mergeCell ref="AU43:AW43"/>
    <mergeCell ref="AX43:AZ43"/>
    <mergeCell ref="A44:D44"/>
    <mergeCell ref="M44:N44"/>
    <mergeCell ref="O44:Q44"/>
    <mergeCell ref="R44:T44"/>
    <mergeCell ref="U44:V44"/>
    <mergeCell ref="W44:Y44"/>
    <mergeCell ref="Z43:AB43"/>
    <mergeCell ref="AC43:AD43"/>
    <mergeCell ref="AE43:AG43"/>
    <mergeCell ref="AH43:AJ43"/>
    <mergeCell ref="AK43:AL43"/>
    <mergeCell ref="AM43:AO43"/>
    <mergeCell ref="AP44:AR44"/>
    <mergeCell ref="AS44:AT44"/>
    <mergeCell ref="AU44:AW44"/>
    <mergeCell ref="AX44:AZ44"/>
    <mergeCell ref="A45:D45"/>
    <mergeCell ref="M45:N45"/>
    <mergeCell ref="O45:Q45"/>
    <mergeCell ref="R45:T45"/>
    <mergeCell ref="U45:V45"/>
    <mergeCell ref="W45:Y45"/>
    <mergeCell ref="Z44:AB44"/>
    <mergeCell ref="AC44:AD44"/>
    <mergeCell ref="AE44:AG44"/>
    <mergeCell ref="AH44:AJ44"/>
    <mergeCell ref="AK44:AL44"/>
    <mergeCell ref="AM44:AO44"/>
    <mergeCell ref="AP45:AR45"/>
    <mergeCell ref="AS45:AT45"/>
    <mergeCell ref="AU45:AW45"/>
    <mergeCell ref="AX45:AZ45"/>
    <mergeCell ref="A46:D46"/>
    <mergeCell ref="M46:N46"/>
    <mergeCell ref="O46:Q46"/>
    <mergeCell ref="R46:T46"/>
    <mergeCell ref="U46:V46"/>
    <mergeCell ref="W46:Y46"/>
    <mergeCell ref="Z45:AB45"/>
    <mergeCell ref="AC45:AD45"/>
    <mergeCell ref="AE45:AG45"/>
    <mergeCell ref="AH45:AJ45"/>
    <mergeCell ref="AK45:AL45"/>
    <mergeCell ref="AM45:AO45"/>
    <mergeCell ref="AP46:AR46"/>
    <mergeCell ref="AS46:AT46"/>
    <mergeCell ref="AU46:AW46"/>
    <mergeCell ref="AX46:AZ46"/>
    <mergeCell ref="A47:L47"/>
    <mergeCell ref="M47:N47"/>
    <mergeCell ref="O47:Q47"/>
    <mergeCell ref="R47:T47"/>
    <mergeCell ref="U47:V47"/>
    <mergeCell ref="W47:Y47"/>
    <mergeCell ref="Z46:AB46"/>
    <mergeCell ref="AC46:AD46"/>
    <mergeCell ref="AE46:AG46"/>
    <mergeCell ref="AH46:AJ46"/>
    <mergeCell ref="AK46:AL46"/>
    <mergeCell ref="AM46:AO46"/>
    <mergeCell ref="AP47:AR47"/>
    <mergeCell ref="AS47:AT47"/>
    <mergeCell ref="AU47:AW47"/>
    <mergeCell ref="AX47:AZ47"/>
    <mergeCell ref="A48:D48"/>
    <mergeCell ref="E48:AZ48"/>
    <mergeCell ref="Z47:AB47"/>
    <mergeCell ref="AC47:AD47"/>
    <mergeCell ref="AE47:AG47"/>
    <mergeCell ref="AH47:AJ47"/>
    <mergeCell ref="AK47:AL47"/>
    <mergeCell ref="AM47:AO47"/>
    <mergeCell ref="AP49:AR49"/>
    <mergeCell ref="AS49:AT49"/>
    <mergeCell ref="AU49:AW49"/>
    <mergeCell ref="AX49:AZ49"/>
    <mergeCell ref="A50:D50"/>
    <mergeCell ref="M50:N50"/>
    <mergeCell ref="O50:Q50"/>
    <mergeCell ref="R50:T50"/>
    <mergeCell ref="U50:V50"/>
    <mergeCell ref="W50:Y50"/>
    <mergeCell ref="Z49:AB49"/>
    <mergeCell ref="AC49:AD49"/>
    <mergeCell ref="AE49:AG49"/>
    <mergeCell ref="AH49:AJ49"/>
    <mergeCell ref="AK49:AL49"/>
    <mergeCell ref="AM49:AO49"/>
    <mergeCell ref="A49:D49"/>
    <mergeCell ref="M49:N49"/>
    <mergeCell ref="O49:Q49"/>
    <mergeCell ref="R49:T49"/>
    <mergeCell ref="U49:V49"/>
    <mergeCell ref="W49:Y49"/>
    <mergeCell ref="AP50:AR50"/>
    <mergeCell ref="AS50:AT50"/>
    <mergeCell ref="AU50:AW50"/>
    <mergeCell ref="AX50:AZ50"/>
    <mergeCell ref="A51:D51"/>
    <mergeCell ref="M51:N51"/>
    <mergeCell ref="O51:Q51"/>
    <mergeCell ref="R51:T51"/>
    <mergeCell ref="U51:V51"/>
    <mergeCell ref="W51:Y51"/>
    <mergeCell ref="Z50:AB50"/>
    <mergeCell ref="AC50:AD50"/>
    <mergeCell ref="AE50:AG50"/>
    <mergeCell ref="AH50:AJ50"/>
    <mergeCell ref="AK50:AL50"/>
    <mergeCell ref="AM50:AO50"/>
    <mergeCell ref="AP51:AR51"/>
    <mergeCell ref="AS51:AT51"/>
    <mergeCell ref="AU51:AW51"/>
    <mergeCell ref="AX51:AZ51"/>
    <mergeCell ref="A52:D52"/>
    <mergeCell ref="M52:N52"/>
    <mergeCell ref="O52:Q52"/>
    <mergeCell ref="R52:T52"/>
    <mergeCell ref="U52:V52"/>
    <mergeCell ref="W52:Y52"/>
    <mergeCell ref="Z51:AB51"/>
    <mergeCell ref="AC51:AD51"/>
    <mergeCell ref="AE51:AG51"/>
    <mergeCell ref="AH51:AJ51"/>
    <mergeCell ref="AK51:AL51"/>
    <mergeCell ref="AM51:AO51"/>
    <mergeCell ref="AP52:AR52"/>
    <mergeCell ref="AS52:AT52"/>
    <mergeCell ref="AU52:AW52"/>
    <mergeCell ref="AX52:AZ52"/>
    <mergeCell ref="A53:D53"/>
    <mergeCell ref="M53:N53"/>
    <mergeCell ref="O53:Q53"/>
    <mergeCell ref="R53:T53"/>
    <mergeCell ref="U53:V53"/>
    <mergeCell ref="W53:Y53"/>
    <mergeCell ref="Z52:AB52"/>
    <mergeCell ref="AC52:AD52"/>
    <mergeCell ref="AE52:AG52"/>
    <mergeCell ref="AH52:AJ52"/>
    <mergeCell ref="AK52:AL52"/>
    <mergeCell ref="AM52:AO52"/>
    <mergeCell ref="AP53:AR53"/>
    <mergeCell ref="AS53:AT53"/>
    <mergeCell ref="AU53:AW53"/>
    <mergeCell ref="AX53:AZ53"/>
    <mergeCell ref="A54:D54"/>
    <mergeCell ref="M54:N54"/>
    <mergeCell ref="O54:Q54"/>
    <mergeCell ref="R54:T54"/>
    <mergeCell ref="U54:V54"/>
    <mergeCell ref="W54:Y54"/>
    <mergeCell ref="Z53:AB53"/>
    <mergeCell ref="AC53:AD53"/>
    <mergeCell ref="AE53:AG53"/>
    <mergeCell ref="AH53:AJ53"/>
    <mergeCell ref="AK53:AL53"/>
    <mergeCell ref="AM53:AO53"/>
    <mergeCell ref="AP54:AR54"/>
    <mergeCell ref="AS54:AT54"/>
    <mergeCell ref="AU54:AW54"/>
    <mergeCell ref="AX54:AZ54"/>
    <mergeCell ref="A55:D55"/>
    <mergeCell ref="M55:N55"/>
    <mergeCell ref="O55:Q55"/>
    <mergeCell ref="R55:T55"/>
    <mergeCell ref="U55:V55"/>
    <mergeCell ref="W55:Y55"/>
    <mergeCell ref="Z54:AB54"/>
    <mergeCell ref="AC54:AD54"/>
    <mergeCell ref="AE54:AG54"/>
    <mergeCell ref="AH54:AJ54"/>
    <mergeCell ref="AK54:AL54"/>
    <mergeCell ref="AM54:AO54"/>
    <mergeCell ref="AP55:AR55"/>
    <mergeCell ref="AS55:AT55"/>
    <mergeCell ref="AU55:AW55"/>
    <mergeCell ref="AX55:AZ55"/>
    <mergeCell ref="A56:L56"/>
    <mergeCell ref="M56:N56"/>
    <mergeCell ref="O56:Q56"/>
    <mergeCell ref="R56:T56"/>
    <mergeCell ref="U56:V56"/>
    <mergeCell ref="W56:Y56"/>
    <mergeCell ref="Z55:AB55"/>
    <mergeCell ref="AC55:AD55"/>
    <mergeCell ref="AE55:AG55"/>
    <mergeCell ref="AH55:AJ55"/>
    <mergeCell ref="AK55:AL55"/>
    <mergeCell ref="AM55:AO55"/>
    <mergeCell ref="AP56:AR56"/>
    <mergeCell ref="AS56:AT56"/>
    <mergeCell ref="AU56:AW56"/>
    <mergeCell ref="AX56:AZ56"/>
    <mergeCell ref="A57:D57"/>
    <mergeCell ref="E57:AZ57"/>
    <mergeCell ref="Z56:AB56"/>
    <mergeCell ref="AC56:AD56"/>
    <mergeCell ref="AE56:AG56"/>
    <mergeCell ref="AH56:AJ56"/>
    <mergeCell ref="AK56:AL56"/>
    <mergeCell ref="AM56:AO56"/>
    <mergeCell ref="AP58:AR58"/>
    <mergeCell ref="AS58:AT58"/>
    <mergeCell ref="AU58:AW58"/>
    <mergeCell ref="AX58:AZ58"/>
    <mergeCell ref="A59:D59"/>
    <mergeCell ref="M59:N59"/>
    <mergeCell ref="O59:Q59"/>
    <mergeCell ref="R59:T59"/>
    <mergeCell ref="U59:V59"/>
    <mergeCell ref="W59:Y59"/>
    <mergeCell ref="Z58:AB58"/>
    <mergeCell ref="AC58:AD58"/>
    <mergeCell ref="AE58:AG58"/>
    <mergeCell ref="AH58:AJ58"/>
    <mergeCell ref="AK58:AL58"/>
    <mergeCell ref="AM58:AO58"/>
    <mergeCell ref="A58:D58"/>
    <mergeCell ref="M58:N58"/>
    <mergeCell ref="O58:Q58"/>
    <mergeCell ref="R58:T58"/>
    <mergeCell ref="U58:V58"/>
    <mergeCell ref="W58:Y58"/>
    <mergeCell ref="AP59:AR59"/>
    <mergeCell ref="AS59:AT59"/>
    <mergeCell ref="AU59:AW59"/>
    <mergeCell ref="AX59:AZ59"/>
    <mergeCell ref="A60:D60"/>
    <mergeCell ref="M60:N60"/>
    <mergeCell ref="O60:Q60"/>
    <mergeCell ref="R60:T60"/>
    <mergeCell ref="U60:V60"/>
    <mergeCell ref="W60:Y60"/>
    <mergeCell ref="Z59:AB59"/>
    <mergeCell ref="AC59:AD59"/>
    <mergeCell ref="AE59:AG59"/>
    <mergeCell ref="AH59:AJ59"/>
    <mergeCell ref="AK59:AL59"/>
    <mergeCell ref="AM59:AO59"/>
    <mergeCell ref="AP60:AR60"/>
    <mergeCell ref="AS60:AT60"/>
    <mergeCell ref="AU60:AW60"/>
    <mergeCell ref="AX60:AZ60"/>
    <mergeCell ref="A61:D61"/>
    <mergeCell ref="M61:N61"/>
    <mergeCell ref="O61:Q61"/>
    <mergeCell ref="R61:T61"/>
    <mergeCell ref="U61:V61"/>
    <mergeCell ref="W61:Y61"/>
    <mergeCell ref="Z60:AB60"/>
    <mergeCell ref="AC60:AD60"/>
    <mergeCell ref="AE60:AG60"/>
    <mergeCell ref="AH60:AJ60"/>
    <mergeCell ref="AK60:AL60"/>
    <mergeCell ref="AM60:AO60"/>
    <mergeCell ref="AP61:AR61"/>
    <mergeCell ref="AS61:AT61"/>
    <mergeCell ref="AU61:AW61"/>
    <mergeCell ref="AX61:AZ61"/>
    <mergeCell ref="A62:D62"/>
    <mergeCell ref="M62:N62"/>
    <mergeCell ref="O62:Q62"/>
    <mergeCell ref="R62:T62"/>
    <mergeCell ref="U62:V62"/>
    <mergeCell ref="W62:Y62"/>
    <mergeCell ref="Z61:AB61"/>
    <mergeCell ref="AC61:AD61"/>
    <mergeCell ref="AE61:AG61"/>
    <mergeCell ref="AH61:AJ61"/>
    <mergeCell ref="AK61:AL61"/>
    <mergeCell ref="AM61:AO61"/>
    <mergeCell ref="AP62:AR62"/>
    <mergeCell ref="AS62:AT62"/>
    <mergeCell ref="AU62:AW62"/>
    <mergeCell ref="AX62:AZ62"/>
    <mergeCell ref="A63:D63"/>
    <mergeCell ref="M63:N63"/>
    <mergeCell ref="O63:Q63"/>
    <mergeCell ref="R63:T63"/>
    <mergeCell ref="U63:V63"/>
    <mergeCell ref="W63:Y63"/>
    <mergeCell ref="Z62:AB62"/>
    <mergeCell ref="AC62:AD62"/>
    <mergeCell ref="AE62:AG62"/>
    <mergeCell ref="AH62:AJ62"/>
    <mergeCell ref="AK62:AL62"/>
    <mergeCell ref="AM62:AO62"/>
    <mergeCell ref="AP63:AR63"/>
    <mergeCell ref="AS63:AT63"/>
    <mergeCell ref="AU63:AW63"/>
    <mergeCell ref="AX63:AZ63"/>
    <mergeCell ref="A64:D64"/>
    <mergeCell ref="M64:N64"/>
    <mergeCell ref="O64:Q64"/>
    <mergeCell ref="R64:T64"/>
    <mergeCell ref="U64:V64"/>
    <mergeCell ref="W64:Y64"/>
    <mergeCell ref="Z63:AB63"/>
    <mergeCell ref="AC63:AD63"/>
    <mergeCell ref="AE63:AG63"/>
    <mergeCell ref="AH63:AJ63"/>
    <mergeCell ref="AK63:AL63"/>
    <mergeCell ref="AM63:AO63"/>
    <mergeCell ref="AP64:AR64"/>
    <mergeCell ref="AS64:AT64"/>
    <mergeCell ref="AU64:AW64"/>
    <mergeCell ref="AX64:AZ64"/>
    <mergeCell ref="A65:L65"/>
    <mergeCell ref="M65:N65"/>
    <mergeCell ref="O65:Q65"/>
    <mergeCell ref="R65:T65"/>
    <mergeCell ref="U65:V65"/>
    <mergeCell ref="W65:Y65"/>
    <mergeCell ref="Z64:AB64"/>
    <mergeCell ref="AC64:AD64"/>
    <mergeCell ref="AE64:AG64"/>
    <mergeCell ref="AH64:AJ64"/>
    <mergeCell ref="AK64:AL64"/>
    <mergeCell ref="AM64:AO64"/>
    <mergeCell ref="AP65:AR65"/>
    <mergeCell ref="AS65:AT65"/>
    <mergeCell ref="AU65:AW65"/>
    <mergeCell ref="AX65:AZ65"/>
    <mergeCell ref="A66:L66"/>
    <mergeCell ref="M66:N66"/>
    <mergeCell ref="O66:Q66"/>
    <mergeCell ref="R66:T66"/>
    <mergeCell ref="U66:V66"/>
    <mergeCell ref="W66:Y66"/>
    <mergeCell ref="Z65:AB65"/>
    <mergeCell ref="AC65:AD65"/>
    <mergeCell ref="AE65:AG65"/>
    <mergeCell ref="AH65:AJ65"/>
    <mergeCell ref="AK65:AL65"/>
    <mergeCell ref="AM65:AO65"/>
    <mergeCell ref="AS68:AZ68"/>
    <mergeCell ref="AP66:AR66"/>
    <mergeCell ref="AS66:AT66"/>
    <mergeCell ref="AU66:AW66"/>
    <mergeCell ref="AX66:AZ66"/>
    <mergeCell ref="A67:AR67"/>
    <mergeCell ref="A68:L68"/>
    <mergeCell ref="M68:T68"/>
    <mergeCell ref="U68:AB68"/>
    <mergeCell ref="AC68:AJ68"/>
    <mergeCell ref="AK68:AR68"/>
    <mergeCell ref="Z66:AB66"/>
    <mergeCell ref="AC66:AD66"/>
    <mergeCell ref="AE66:AG66"/>
    <mergeCell ref="AH66:AJ66"/>
    <mergeCell ref="AK66:AL66"/>
    <mergeCell ref="AM66:AO66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Аглофабрика</vt:lpstr>
      <vt:lpstr>Воздушная</vt:lpstr>
      <vt:lpstr>Горная</vt:lpstr>
      <vt:lpstr>Доменная</vt:lpstr>
      <vt:lpstr>Евстюниха</vt:lpstr>
      <vt:lpstr>Карьер</vt:lpstr>
      <vt:lpstr>Кислородная</vt:lpstr>
      <vt:lpstr>Коксовая</vt:lpstr>
      <vt:lpstr>Магнетитовая</vt:lpstr>
      <vt:lpstr>Нижняя</vt:lpstr>
      <vt:lpstr>НТМК</vt:lpstr>
      <vt:lpstr>Обжиговая</vt:lpstr>
      <vt:lpstr>Обогатительная</vt:lpstr>
      <vt:lpstr>Прокатная</vt:lpstr>
      <vt:lpstr>Шахта</vt:lpstr>
      <vt:lpstr>Шлаковая</vt:lpstr>
    </vt:vector>
  </TitlesOfParts>
  <Company>НТМК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Olga.Smirnova3@evraz.com</dc:creator>
  <cp:lastModifiedBy>Valerij.Butyugov@evraz.com</cp:lastModifiedBy>
  <cp:lastPrinted>2021-06-21T10:29:42Z</cp:lastPrinted>
  <dcterms:created xsi:type="dcterms:W3CDTF">2021-06-21T10:22:29Z</dcterms:created>
  <dcterms:modified xsi:type="dcterms:W3CDTF">2023-06-30T06:35:26Z</dcterms:modified>
</cp:coreProperties>
</file>