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23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F53" i="1"/>
  <c r="F45" i="1"/>
  <c r="F38" i="1"/>
  <c r="F32" i="1"/>
  <c r="F14" i="1" l="1"/>
  <c r="G16" i="1" l="1"/>
  <c r="G14" i="1"/>
  <c r="G13" i="1"/>
  <c r="G18" i="1" l="1"/>
  <c r="G23" i="1" s="1"/>
</calcChain>
</file>

<file path=xl/sharedStrings.xml><?xml version="1.0" encoding="utf-8"?>
<sst xmlns="http://schemas.openxmlformats.org/spreadsheetml/2006/main" count="52" uniqueCount="36">
  <si>
    <t>Номер расценок</t>
  </si>
  <si>
    <t>Класс напряжения объекта, кВ</t>
  </si>
  <si>
    <t>Наименование</t>
  </si>
  <si>
    <t>Норматив цены</t>
  </si>
  <si>
    <t>А1-02</t>
  </si>
  <si>
    <t>Прибор учета трехфазный</t>
  </si>
  <si>
    <t>А1-04</t>
  </si>
  <si>
    <t>Прибор учета трехфазный для РП (СП, ТП, РТП), РУ 6 - 20 кВ</t>
  </si>
  <si>
    <t>ИИК</t>
  </si>
  <si>
    <t>ИВКЭ</t>
  </si>
  <si>
    <t>А2-01</t>
  </si>
  <si>
    <t>ИВКЭ для ТП (СП, РП, РТП), РУ 6 - 20 кВ</t>
  </si>
  <si>
    <t>количество</t>
  </si>
  <si>
    <t>ИТОГО УНЦ</t>
  </si>
  <si>
    <t>коэффициент 2020</t>
  </si>
  <si>
    <t>коэффициент 2021</t>
  </si>
  <si>
    <t>коэффициент 2022</t>
  </si>
  <si>
    <t>6 - 20</t>
  </si>
  <si>
    <t>ИТОГО, с  учётом коэффициентов</t>
  </si>
  <si>
    <t>Стоимость, тыс. руб. без НДС</t>
  </si>
  <si>
    <t>Расчёт УНЦ реконструкции АИИС КУЭ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</si>
  <si>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(непревышения финансовых потребностей надо укрупненными нормативами цены), согласно приказа № 10 от 17.01.2019г Министерства энергетики РФ.</t>
  </si>
  <si>
    <r>
      <t xml:space="preserve">Номер группы инвест.проектов: </t>
    </r>
    <r>
      <rPr>
        <sz val="12"/>
        <color theme="1"/>
        <rFont val="Times New Roman"/>
        <family val="1"/>
        <charset val="204"/>
      </rPr>
      <t>1.2.4.1</t>
    </r>
  </si>
  <si>
    <r>
      <t xml:space="preserve">Объект: </t>
    </r>
    <r>
      <rPr>
        <sz val="11"/>
        <color rgb="FF000000"/>
        <rFont val="Arial"/>
        <family val="2"/>
        <charset val="204"/>
      </rPr>
      <t xml:space="preserve">Реконструкция системы АИИС КУЭ </t>
    </r>
  </si>
  <si>
    <r>
      <t>Индентификатор проекта:</t>
    </r>
    <r>
      <rPr>
        <sz val="11"/>
        <color rgb="FF000000"/>
        <rFont val="Arial"/>
        <family val="2"/>
        <charset val="204"/>
      </rPr>
      <t xml:space="preserve"> J_АИИС КУЭ </t>
    </r>
  </si>
  <si>
    <t>Стоимость мероприятия согласно проектно-сметной документации</t>
  </si>
  <si>
    <t>Исходный документ</t>
  </si>
  <si>
    <t>Расчет</t>
  </si>
  <si>
    <t>Стоимость по ЛСР, тыс.руб без НДС</t>
  </si>
  <si>
    <t>ИПЦ 1,034 - 2020/ 2019</t>
  </si>
  <si>
    <t>ИПЦ 1,04 - 2021/2020</t>
  </si>
  <si>
    <t>ИПЦ 1,04 - 2022/2021</t>
  </si>
  <si>
    <t>ИПЦ 1,04 - 2023/2022</t>
  </si>
  <si>
    <t>Итого:</t>
  </si>
  <si>
    <t>ИПЦ 1,04 - 2024/2023</t>
  </si>
  <si>
    <t xml:space="preserve">   Стоимость мероприятия согласно ЛСР (38 064 тыс.руб. без НДС)  не превышает стоимость расчета, выполненного в соответствии с укрупненными нормативами цены (50 595 тыс.руб. без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</si>
</sst>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i/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horizontal="left"/>
    </xf>
    <xf numFmtId="49" fontId="7" fillId="0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>
      <alignment horizontal="center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 applyProtection="1"/>
    <xf numFmtId="3" fontId="11" fillId="0" borderId="1" xfId="0" applyNumberFormat="1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3" fontId="13" fillId="0" borderId="1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3" fontId="0" fillId="0" borderId="0" xfId="0" applyNumberFormat="1" applyFont="1" applyAlignment="1">
      <alignment vertical="center"/>
    </xf>
    <xf numFmtId="3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8"/>
  <sheetViews>
    <sheetView tabSelected="1" workbookViewId="0">
      <selection activeCell="H53" sqref="H53:I56"/>
    </sheetView>
  </sheetViews>
  <sheetFormatPr defaultRowHeight="15" x14ac:dyDescent="0.25"/>
  <cols>
    <col min="1" max="1" width="9.140625" style="1"/>
    <col min="2" max="2" width="10.5703125" style="1" customWidth="1"/>
    <col min="3" max="3" width="17.7109375" style="1" customWidth="1"/>
    <col min="4" max="4" width="38.28515625" style="1" customWidth="1"/>
    <col min="5" max="6" width="12.7109375" style="1" customWidth="1"/>
    <col min="7" max="7" width="12.7109375" style="2" customWidth="1"/>
    <col min="8" max="16384" width="9.140625" style="1"/>
  </cols>
  <sheetData>
    <row r="1" spans="2:10" ht="94.5" customHeight="1" x14ac:dyDescent="0.25">
      <c r="B1" s="17" t="s">
        <v>21</v>
      </c>
      <c r="C1" s="17"/>
      <c r="D1" s="17"/>
      <c r="E1" s="17"/>
      <c r="F1" s="17"/>
      <c r="G1" s="17"/>
      <c r="H1" s="17"/>
      <c r="I1" s="17"/>
      <c r="J1" s="17"/>
    </row>
    <row r="2" spans="2:10" ht="15.75" x14ac:dyDescent="0.25">
      <c r="B2" s="18" t="s">
        <v>22</v>
      </c>
      <c r="C2"/>
      <c r="D2" s="19"/>
      <c r="E2" s="20"/>
      <c r="F2" s="20"/>
      <c r="G2" s="20"/>
      <c r="H2"/>
      <c r="I2"/>
      <c r="J2"/>
    </row>
    <row r="3" spans="2:10" x14ac:dyDescent="0.25">
      <c r="B3" s="18" t="s">
        <v>23</v>
      </c>
      <c r="C3"/>
      <c r="D3" s="19"/>
      <c r="E3" s="20"/>
      <c r="F3" s="20"/>
      <c r="G3" s="20"/>
      <c r="H3"/>
      <c r="I3"/>
      <c r="J3"/>
    </row>
    <row r="4" spans="2:10" x14ac:dyDescent="0.25">
      <c r="B4" s="18" t="s">
        <v>24</v>
      </c>
      <c r="C4"/>
      <c r="D4" s="19"/>
      <c r="E4" s="20"/>
      <c r="F4" s="20"/>
      <c r="G4" s="20"/>
      <c r="H4"/>
      <c r="I4"/>
      <c r="J4"/>
    </row>
    <row r="9" spans="2:10" ht="15.75" x14ac:dyDescent="0.25">
      <c r="B9" s="3" t="s">
        <v>20</v>
      </c>
      <c r="C9" s="4"/>
      <c r="D9" s="4"/>
      <c r="E9" s="4"/>
      <c r="F9" s="4"/>
      <c r="G9" s="5"/>
    </row>
    <row r="10" spans="2:10" x14ac:dyDescent="0.25">
      <c r="B10" s="4"/>
      <c r="C10" s="4"/>
      <c r="D10" s="4"/>
      <c r="E10" s="4"/>
      <c r="F10" s="4"/>
      <c r="G10" s="5"/>
    </row>
    <row r="11" spans="2:10" x14ac:dyDescent="0.25">
      <c r="B11" s="5" t="s">
        <v>8</v>
      </c>
      <c r="C11" s="4"/>
      <c r="D11" s="4"/>
      <c r="E11" s="4"/>
      <c r="F11" s="6"/>
      <c r="G11" s="7"/>
    </row>
    <row r="12" spans="2:10" ht="60" x14ac:dyDescent="0.25">
      <c r="B12" s="8" t="s">
        <v>0</v>
      </c>
      <c r="C12" s="8" t="s">
        <v>1</v>
      </c>
      <c r="D12" s="8" t="s">
        <v>2</v>
      </c>
      <c r="E12" s="8" t="s">
        <v>3</v>
      </c>
      <c r="F12" s="8" t="s">
        <v>12</v>
      </c>
      <c r="G12" s="9" t="s">
        <v>19</v>
      </c>
    </row>
    <row r="13" spans="2:10" x14ac:dyDescent="0.25">
      <c r="B13" s="8" t="s">
        <v>4</v>
      </c>
      <c r="C13" s="8">
        <v>0.4</v>
      </c>
      <c r="D13" s="8" t="s">
        <v>5</v>
      </c>
      <c r="E13" s="8">
        <v>24</v>
      </c>
      <c r="F13" s="10">
        <v>120</v>
      </c>
      <c r="G13" s="11">
        <f>F13*E13</f>
        <v>2880</v>
      </c>
    </row>
    <row r="14" spans="2:10" ht="30" x14ac:dyDescent="0.25">
      <c r="B14" s="8" t="s">
        <v>6</v>
      </c>
      <c r="C14" s="12" t="s">
        <v>17</v>
      </c>
      <c r="D14" s="8" t="s">
        <v>7</v>
      </c>
      <c r="E14" s="8">
        <v>38</v>
      </c>
      <c r="F14" s="10">
        <f>604-120</f>
        <v>484</v>
      </c>
      <c r="G14" s="11">
        <f>F14*E14</f>
        <v>18392</v>
      </c>
    </row>
    <row r="15" spans="2:10" x14ac:dyDescent="0.25">
      <c r="B15" s="5" t="s">
        <v>9</v>
      </c>
      <c r="C15" s="4"/>
      <c r="D15" s="4"/>
      <c r="E15" s="4"/>
      <c r="F15" s="4"/>
      <c r="G15" s="5"/>
    </row>
    <row r="16" spans="2:10" x14ac:dyDescent="0.25">
      <c r="B16" s="8" t="s">
        <v>10</v>
      </c>
      <c r="C16" s="10"/>
      <c r="D16" s="8" t="s">
        <v>11</v>
      </c>
      <c r="E16" s="8">
        <v>174</v>
      </c>
      <c r="F16" s="10">
        <v>139</v>
      </c>
      <c r="G16" s="11">
        <f>F16*E16</f>
        <v>24186</v>
      </c>
    </row>
    <row r="17" spans="2:17" x14ac:dyDescent="0.25">
      <c r="B17" s="4"/>
      <c r="C17" s="4"/>
      <c r="D17" s="4"/>
      <c r="E17" s="4"/>
      <c r="F17" s="4"/>
      <c r="G17" s="5"/>
    </row>
    <row r="18" spans="2:17" x14ac:dyDescent="0.25">
      <c r="B18" s="14" t="s">
        <v>13</v>
      </c>
      <c r="C18" s="14"/>
      <c r="D18" s="14"/>
      <c r="E18" s="14"/>
      <c r="F18" s="14"/>
      <c r="G18" s="13">
        <f>SUM(G13:G16)</f>
        <v>45458</v>
      </c>
    </row>
    <row r="19" spans="2:17" x14ac:dyDescent="0.25">
      <c r="B19" s="15" t="s">
        <v>14</v>
      </c>
      <c r="C19" s="15"/>
      <c r="D19" s="15"/>
      <c r="E19" s="15"/>
      <c r="F19" s="15"/>
      <c r="G19" s="13">
        <v>1.034</v>
      </c>
    </row>
    <row r="20" spans="2:17" x14ac:dyDescent="0.25">
      <c r="B20" s="15" t="s">
        <v>15</v>
      </c>
      <c r="C20" s="15"/>
      <c r="D20" s="15"/>
      <c r="E20" s="15"/>
      <c r="F20" s="15"/>
      <c r="G20" s="13">
        <v>1.036</v>
      </c>
    </row>
    <row r="21" spans="2:17" x14ac:dyDescent="0.25">
      <c r="B21" s="15" t="s">
        <v>16</v>
      </c>
      <c r="C21" s="15"/>
      <c r="D21" s="15"/>
      <c r="E21" s="15"/>
      <c r="F21" s="15"/>
      <c r="G21" s="13">
        <v>1.0389999999999999</v>
      </c>
    </row>
    <row r="22" spans="2:17" ht="6.75" customHeight="1" x14ac:dyDescent="0.25">
      <c r="B22" s="4"/>
      <c r="C22" s="4"/>
      <c r="D22" s="4"/>
      <c r="E22" s="4"/>
      <c r="F22" s="4"/>
      <c r="G22" s="5"/>
    </row>
    <row r="23" spans="2:17" s="2" customFormat="1" x14ac:dyDescent="0.25">
      <c r="B23" s="16" t="s">
        <v>18</v>
      </c>
      <c r="C23" s="16"/>
      <c r="D23" s="16"/>
      <c r="E23" s="16"/>
      <c r="F23" s="16"/>
      <c r="G23" s="11">
        <f>G18*G19*G20*G21</f>
        <v>50594.832915087994</v>
      </c>
    </row>
    <row r="26" spans="2:17" ht="18" x14ac:dyDescent="0.25">
      <c r="C26" s="21" t="s">
        <v>25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/>
      <c r="P26" s="22"/>
      <c r="Q26" s="22"/>
    </row>
    <row r="27" spans="2:17" x14ac:dyDescent="0.2"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</row>
    <row r="28" spans="2:17" x14ac:dyDescent="0.25">
      <c r="C28" s="24" t="s">
        <v>26</v>
      </c>
      <c r="D28" s="25" t="s">
        <v>27</v>
      </c>
      <c r="E28" s="25"/>
      <c r="F28" s="25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/>
    </row>
    <row r="29" spans="2:17" x14ac:dyDescent="0.25">
      <c r="C29" s="25"/>
      <c r="D29" s="27" t="s">
        <v>28</v>
      </c>
      <c r="E29" s="27"/>
      <c r="F29" s="28">
        <v>8335.4625899999992</v>
      </c>
      <c r="G29"/>
      <c r="H29"/>
      <c r="I29"/>
      <c r="J29"/>
      <c r="K29" s="19"/>
      <c r="L29" s="19"/>
      <c r="M29" s="19"/>
      <c r="N29" s="19"/>
      <c r="O29" s="19"/>
      <c r="P29" s="19"/>
      <c r="Q29" s="19"/>
    </row>
    <row r="30" spans="2:17" x14ac:dyDescent="0.25">
      <c r="C30" s="25"/>
      <c r="D30" s="27" t="s">
        <v>29</v>
      </c>
      <c r="E30" s="27"/>
      <c r="F30" s="29">
        <v>1.034</v>
      </c>
      <c r="G30"/>
      <c r="H30"/>
      <c r="I30"/>
      <c r="J30"/>
      <c r="K30" s="19"/>
      <c r="L30" s="19"/>
      <c r="M30" s="19"/>
      <c r="N30" s="19"/>
      <c r="O30" s="19"/>
      <c r="P30" s="19"/>
      <c r="Q30" s="19"/>
    </row>
    <row r="31" spans="2:17" x14ac:dyDescent="0.25">
      <c r="C31" s="25"/>
      <c r="D31" s="27" t="s">
        <v>30</v>
      </c>
      <c r="E31" s="27"/>
      <c r="F31" s="29">
        <v>1.04</v>
      </c>
      <c r="G31"/>
      <c r="H31"/>
      <c r="I31"/>
      <c r="J31"/>
      <c r="K31" s="19"/>
      <c r="L31" s="19"/>
      <c r="M31" s="19"/>
      <c r="N31" s="19"/>
      <c r="O31" s="19"/>
      <c r="P31" s="19"/>
      <c r="Q31" s="19"/>
    </row>
    <row r="32" spans="2:17" x14ac:dyDescent="0.25">
      <c r="C32" s="25"/>
      <c r="D32" s="39" t="s">
        <v>33</v>
      </c>
      <c r="E32" s="39"/>
      <c r="F32" s="44">
        <f>F29*F30*F31</f>
        <v>8963.6230507824002</v>
      </c>
      <c r="G32"/>
      <c r="H32"/>
      <c r="I32"/>
      <c r="J32"/>
      <c r="K32" s="19"/>
      <c r="L32" s="19"/>
      <c r="M32" s="19"/>
      <c r="N32" s="19"/>
      <c r="O32" s="19"/>
      <c r="P32" s="19"/>
      <c r="Q32" s="19"/>
    </row>
    <row r="33" spans="3:17" x14ac:dyDescent="0.25">
      <c r="C33" s="25"/>
      <c r="D33" s="25"/>
      <c r="E33" s="25"/>
      <c r="F33" s="25"/>
      <c r="G33"/>
      <c r="H33"/>
      <c r="I33"/>
      <c r="J33"/>
      <c r="K33" s="19"/>
      <c r="L33" s="19"/>
      <c r="M33" s="19"/>
      <c r="N33" s="19"/>
      <c r="O33" s="19"/>
      <c r="P33" s="19"/>
      <c r="Q33" s="19"/>
    </row>
    <row r="34" spans="3:17" x14ac:dyDescent="0.25">
      <c r="C34" s="25"/>
      <c r="D34" s="27" t="s">
        <v>28</v>
      </c>
      <c r="E34" s="27"/>
      <c r="F34" s="28">
        <v>8335.4625899999992</v>
      </c>
      <c r="G34"/>
      <c r="H34"/>
      <c r="I34"/>
      <c r="J34"/>
      <c r="K34" s="19"/>
      <c r="L34" s="19"/>
      <c r="M34" s="19"/>
      <c r="N34" s="19"/>
      <c r="O34" s="19"/>
      <c r="P34" s="19"/>
      <c r="Q34" s="19"/>
    </row>
    <row r="35" spans="3:17" x14ac:dyDescent="0.25">
      <c r="C35" s="25"/>
      <c r="D35" s="27" t="s">
        <v>29</v>
      </c>
      <c r="E35" s="27"/>
      <c r="F35" s="29">
        <v>1.034</v>
      </c>
      <c r="G35"/>
      <c r="H35"/>
      <c r="I35"/>
      <c r="J35"/>
      <c r="K35" s="19"/>
      <c r="L35" s="19"/>
      <c r="M35" s="19"/>
      <c r="N35" s="19"/>
      <c r="O35" s="19"/>
      <c r="P35" s="19"/>
      <c r="Q35" s="19"/>
    </row>
    <row r="36" spans="3:17" x14ac:dyDescent="0.25">
      <c r="C36" s="25"/>
      <c r="D36" s="27" t="s">
        <v>30</v>
      </c>
      <c r="E36" s="27"/>
      <c r="F36" s="29">
        <v>1.04</v>
      </c>
      <c r="G36"/>
      <c r="H36"/>
      <c r="I36"/>
      <c r="J36"/>
      <c r="K36" s="19"/>
      <c r="L36" s="19"/>
      <c r="M36" s="19"/>
      <c r="N36" s="19"/>
      <c r="O36" s="19"/>
      <c r="P36" s="19"/>
      <c r="Q36" s="19"/>
    </row>
    <row r="37" spans="3:17" x14ac:dyDescent="0.25">
      <c r="C37" s="25"/>
      <c r="D37" s="27" t="s">
        <v>31</v>
      </c>
      <c r="E37" s="27"/>
      <c r="F37" s="29">
        <v>1.04</v>
      </c>
      <c r="G37"/>
      <c r="H37"/>
      <c r="I37"/>
      <c r="J37"/>
      <c r="K37" s="19"/>
      <c r="L37" s="19"/>
      <c r="M37" s="19"/>
      <c r="N37" s="19"/>
      <c r="O37" s="19"/>
      <c r="P37" s="19"/>
      <c r="Q37" s="19"/>
    </row>
    <row r="38" spans="3:17" x14ac:dyDescent="0.25">
      <c r="C38" s="24"/>
      <c r="D38" s="39" t="s">
        <v>33</v>
      </c>
      <c r="E38" s="39"/>
      <c r="F38" s="44">
        <f>F34*F35*F36*F37</f>
        <v>9322.1679728136969</v>
      </c>
      <c r="G38"/>
      <c r="H38"/>
      <c r="I38"/>
      <c r="J38"/>
      <c r="K38" s="19"/>
      <c r="L38" s="19"/>
      <c r="M38" s="19"/>
      <c r="N38" s="19"/>
      <c r="O38" s="19"/>
      <c r="P38" s="19"/>
      <c r="Q38" s="19"/>
    </row>
    <row r="39" spans="3:17" x14ac:dyDescent="0.25">
      <c r="C39" s="36"/>
      <c r="D39" s="37"/>
      <c r="E39" s="40"/>
      <c r="F39" s="38"/>
      <c r="G39"/>
      <c r="H39"/>
      <c r="I39"/>
      <c r="J39"/>
      <c r="K39" s="19"/>
      <c r="L39" s="19"/>
      <c r="M39" s="19"/>
      <c r="N39" s="19"/>
      <c r="O39" s="19"/>
      <c r="P39" s="19"/>
      <c r="Q39" s="19"/>
    </row>
    <row r="40" spans="3:17" x14ac:dyDescent="0.25">
      <c r="C40" s="36"/>
      <c r="D40" s="41" t="s">
        <v>28</v>
      </c>
      <c r="E40" s="42"/>
      <c r="F40" s="28">
        <v>8335.4625899999992</v>
      </c>
      <c r="G40"/>
      <c r="H40"/>
      <c r="I40"/>
      <c r="J40"/>
      <c r="K40"/>
      <c r="L40"/>
      <c r="M40"/>
      <c r="N40"/>
      <c r="O40"/>
      <c r="P40"/>
      <c r="Q40"/>
    </row>
    <row r="41" spans="3:17" x14ac:dyDescent="0.25">
      <c r="C41" s="29"/>
      <c r="D41" s="27" t="s">
        <v>29</v>
      </c>
      <c r="E41" s="27"/>
      <c r="F41" s="29">
        <v>1.034</v>
      </c>
      <c r="G41"/>
      <c r="H41"/>
      <c r="I41"/>
      <c r="J41"/>
      <c r="K41"/>
      <c r="L41"/>
      <c r="M41"/>
      <c r="N41"/>
      <c r="O41"/>
      <c r="P41"/>
      <c r="Q41"/>
    </row>
    <row r="42" spans="3:17" x14ac:dyDescent="0.25">
      <c r="C42" s="29"/>
      <c r="D42" s="27" t="s">
        <v>30</v>
      </c>
      <c r="E42" s="27"/>
      <c r="F42" s="29">
        <v>1.04</v>
      </c>
      <c r="G42"/>
      <c r="H42"/>
      <c r="I42"/>
      <c r="J42"/>
      <c r="K42"/>
      <c r="L42"/>
      <c r="M42"/>
      <c r="N42"/>
      <c r="O42"/>
      <c r="P42"/>
      <c r="Q42"/>
    </row>
    <row r="43" spans="3:17" ht="16.5" customHeight="1" x14ac:dyDescent="0.25">
      <c r="C43" s="36"/>
      <c r="D43" s="27" t="s">
        <v>31</v>
      </c>
      <c r="E43" s="27"/>
      <c r="F43" s="29">
        <v>1.04</v>
      </c>
      <c r="H43" s="35"/>
      <c r="I43" s="35"/>
      <c r="J43" s="35"/>
      <c r="K43"/>
      <c r="L43"/>
      <c r="M43"/>
      <c r="N43"/>
      <c r="O43"/>
      <c r="P43"/>
      <c r="Q43"/>
    </row>
    <row r="44" spans="3:17" x14ac:dyDescent="0.25">
      <c r="C44" s="36"/>
      <c r="D44" s="27" t="s">
        <v>32</v>
      </c>
      <c r="E44" s="27"/>
      <c r="F44" s="29">
        <v>1.04</v>
      </c>
    </row>
    <row r="45" spans="3:17" x14ac:dyDescent="0.25">
      <c r="C45" s="24"/>
      <c r="D45" s="39" t="s">
        <v>33</v>
      </c>
      <c r="E45" s="39"/>
      <c r="F45" s="44">
        <f>F40*F41*F42*F43*F44</f>
        <v>9695.0546917262454</v>
      </c>
    </row>
    <row r="46" spans="3:17" x14ac:dyDescent="0.25">
      <c r="C46" s="36"/>
      <c r="D46" s="37"/>
      <c r="E46" s="40"/>
      <c r="F46" s="38"/>
    </row>
    <row r="47" spans="3:17" x14ac:dyDescent="0.25">
      <c r="C47" s="36"/>
      <c r="D47" s="41" t="s">
        <v>28</v>
      </c>
      <c r="E47" s="42"/>
      <c r="F47" s="28">
        <v>8335.4625899999992</v>
      </c>
    </row>
    <row r="48" spans="3:17" x14ac:dyDescent="0.25">
      <c r="C48" s="36"/>
      <c r="D48" s="27" t="s">
        <v>29</v>
      </c>
      <c r="E48" s="27"/>
      <c r="F48" s="29">
        <v>1.034</v>
      </c>
    </row>
    <row r="49" spans="3:9" x14ac:dyDescent="0.25">
      <c r="C49" s="36"/>
      <c r="D49" s="27" t="s">
        <v>30</v>
      </c>
      <c r="E49" s="27"/>
      <c r="F49" s="29">
        <v>1.04</v>
      </c>
    </row>
    <row r="50" spans="3:9" x14ac:dyDescent="0.25">
      <c r="C50" s="36"/>
      <c r="D50" s="27" t="s">
        <v>31</v>
      </c>
      <c r="E50" s="27"/>
      <c r="F50" s="29">
        <v>1.04</v>
      </c>
      <c r="G50" s="1"/>
    </row>
    <row r="51" spans="3:9" x14ac:dyDescent="0.25">
      <c r="C51" s="36"/>
      <c r="D51" s="27" t="s">
        <v>32</v>
      </c>
      <c r="E51" s="27"/>
      <c r="F51" s="29">
        <v>1.04</v>
      </c>
    </row>
    <row r="52" spans="3:9" x14ac:dyDescent="0.25">
      <c r="C52" s="36"/>
      <c r="D52" s="27" t="s">
        <v>34</v>
      </c>
      <c r="E52" s="27"/>
      <c r="F52" s="29">
        <v>1.04</v>
      </c>
    </row>
    <row r="53" spans="3:9" x14ac:dyDescent="0.25">
      <c r="C53" s="36"/>
      <c r="D53" s="39" t="s">
        <v>33</v>
      </c>
      <c r="E53" s="39"/>
      <c r="F53" s="44">
        <f>F47*F48*F49*F50*F51*F52</f>
        <v>10082.856879395296</v>
      </c>
    </row>
    <row r="54" spans="3:9" x14ac:dyDescent="0.25">
      <c r="C54" s="30" t="s">
        <v>33</v>
      </c>
      <c r="D54" s="31"/>
      <c r="E54" s="32"/>
      <c r="F54" s="33">
        <f>F45+F38+F32+F53</f>
        <v>38063.702594717637</v>
      </c>
      <c r="I54" s="43"/>
    </row>
    <row r="58" spans="3:9" ht="73.5" customHeight="1" x14ac:dyDescent="0.25">
      <c r="C58" s="34" t="s">
        <v>35</v>
      </c>
      <c r="D58" s="34"/>
      <c r="E58" s="34"/>
      <c r="F58" s="34"/>
      <c r="G58" s="34"/>
    </row>
  </sheetData>
  <mergeCells count="37">
    <mergeCell ref="D52:E52"/>
    <mergeCell ref="D53:E53"/>
    <mergeCell ref="D49:E49"/>
    <mergeCell ref="D50:E50"/>
    <mergeCell ref="D51:E51"/>
    <mergeCell ref="D45:E45"/>
    <mergeCell ref="D46:F46"/>
    <mergeCell ref="D42:E42"/>
    <mergeCell ref="D43:E43"/>
    <mergeCell ref="D44:E44"/>
    <mergeCell ref="D47:E47"/>
    <mergeCell ref="D48:E48"/>
    <mergeCell ref="D38:E38"/>
    <mergeCell ref="D37:E37"/>
    <mergeCell ref="D39:F39"/>
    <mergeCell ref="D40:E40"/>
    <mergeCell ref="D41:E41"/>
    <mergeCell ref="C54:E54"/>
    <mergeCell ref="C58:G58"/>
    <mergeCell ref="D29:E29"/>
    <mergeCell ref="D30:E30"/>
    <mergeCell ref="D31:E31"/>
    <mergeCell ref="D32:E32"/>
    <mergeCell ref="C29:C37"/>
    <mergeCell ref="D33:F33"/>
    <mergeCell ref="D34:E34"/>
    <mergeCell ref="D35:E35"/>
    <mergeCell ref="D36:E36"/>
    <mergeCell ref="B1:J1"/>
    <mergeCell ref="C26:N26"/>
    <mergeCell ref="C27:Q27"/>
    <mergeCell ref="D28:F28"/>
    <mergeCell ref="B18:F18"/>
    <mergeCell ref="B19:F19"/>
    <mergeCell ref="B20:F20"/>
    <mergeCell ref="B21:F21"/>
    <mergeCell ref="B23:F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</dc:creator>
  <cp:lastModifiedBy>Olga.Proskuryakova@evraz.com</cp:lastModifiedBy>
  <dcterms:created xsi:type="dcterms:W3CDTF">2021-04-06T05:13:30Z</dcterms:created>
  <dcterms:modified xsi:type="dcterms:W3CDTF">2022-10-06T04:50:21Z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